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bestla.althingi.is\notendur$\olafurelfar\Documents\Framkvæmd fjárlaga\Framkvæmd fjárlaga 2021\"/>
    </mc:Choice>
  </mc:AlternateContent>
  <xr:revisionPtr revIDLastSave="0" documentId="13_ncr:1_{89BF43DD-AF78-49BB-854A-71396E353C1C}" xr6:coauthVersionLast="47" xr6:coauthVersionMax="47" xr10:uidLastSave="{00000000-0000-0000-0000-000000000000}"/>
  <bookViews>
    <workbookView xWindow="28680" yWindow="-120" windowWidth="29040" windowHeight="15840" xr2:uid="{75E67B18-C36F-4B94-AAB8-B51FDB659548}"/>
  </bookViews>
  <sheets>
    <sheet name="Grunnur" sheetId="1" r:id="rId1"/>
    <sheet name="Vísitala gr. 1955-7" sheetId="6" r:id="rId2"/>
    <sheet name="VIS03001" sheetId="4" r:id="rId3"/>
    <sheet name="Breyting (Óli)" sheetId="7" r:id="rId4"/>
  </sheets>
  <definedNames>
    <definedName name="_xlnm._FilterDatabase" localSheetId="0" hidden="1">Grunnur!$A$1:$N$437</definedName>
    <definedName name="_xlnm._FilterDatabase" localSheetId="2" hidden="1">'VIS03001'!$A$3:$C$415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7" l="1"/>
  <c r="D6" i="7" s="1"/>
  <c r="L17" i="1"/>
  <c r="D5" i="7" l="1"/>
  <c r="D8" i="7"/>
  <c r="D7" i="7"/>
  <c r="I368" i="1"/>
  <c r="H368" i="1"/>
  <c r="H389" i="1"/>
  <c r="H374" i="1"/>
  <c r="I164" i="1"/>
  <c r="H164" i="1"/>
  <c r="I86" i="1"/>
  <c r="H86" i="1"/>
  <c r="I83" i="1"/>
  <c r="H83" i="1"/>
  <c r="H33" i="1"/>
  <c r="I32" i="1"/>
  <c r="H32" i="1"/>
  <c r="L387" i="1"/>
  <c r="L5" i="1" l="1"/>
  <c r="L395" i="1" l="1"/>
  <c r="L379" i="1"/>
  <c r="L30" i="1"/>
  <c r="L148" i="1"/>
  <c r="L175" i="1"/>
  <c r="L7" i="1"/>
  <c r="L74" i="1"/>
  <c r="L380" i="1"/>
  <c r="L95" i="1"/>
  <c r="L108" i="1"/>
  <c r="L58" i="1"/>
  <c r="L155" i="1"/>
  <c r="L57" i="1"/>
  <c r="L66" i="1"/>
  <c r="L123" i="1"/>
  <c r="L130" i="1"/>
  <c r="L88" i="1"/>
  <c r="L85" i="1"/>
  <c r="L122" i="1"/>
  <c r="L84" i="1"/>
  <c r="L29" i="1"/>
  <c r="L31" i="1"/>
  <c r="L124" i="1" l="1"/>
  <c r="L42" i="1"/>
  <c r="L132" i="1"/>
  <c r="L51" i="1"/>
  <c r="L140" i="1"/>
  <c r="L59" i="1"/>
  <c r="L156" i="1"/>
  <c r="L68" i="1"/>
  <c r="L183" i="1"/>
  <c r="L76" i="1"/>
  <c r="L381" i="1"/>
  <c r="L97" i="1"/>
  <c r="L396" i="1"/>
  <c r="L116" i="1"/>
  <c r="L2" i="1"/>
  <c r="L13" i="1"/>
  <c r="L37" i="1"/>
  <c r="L45" i="1"/>
  <c r="L54" i="1"/>
  <c r="L62" i="1"/>
  <c r="L71" i="1"/>
  <c r="L80" i="1"/>
  <c r="L91" i="1"/>
  <c r="L103" i="1"/>
  <c r="L111" i="1"/>
  <c r="L119" i="1"/>
  <c r="L127" i="1"/>
  <c r="L135" i="1"/>
  <c r="L143" i="1"/>
  <c r="L151" i="1"/>
  <c r="L159" i="1"/>
  <c r="L168" i="1"/>
  <c r="L178" i="1"/>
  <c r="L315" i="1"/>
  <c r="L384" i="1"/>
  <c r="L400" i="1"/>
  <c r="L15" i="1"/>
  <c r="L38" i="1"/>
  <c r="L46" i="1"/>
  <c r="L55" i="1"/>
  <c r="L63" i="1"/>
  <c r="L72" i="1"/>
  <c r="L81" i="1"/>
  <c r="L92" i="1"/>
  <c r="L104" i="1"/>
  <c r="L112" i="1"/>
  <c r="L120" i="1"/>
  <c r="L128" i="1"/>
  <c r="L136" i="1"/>
  <c r="L144" i="1"/>
  <c r="L152" i="1"/>
  <c r="L160" i="1"/>
  <c r="L169" i="1"/>
  <c r="L179" i="1"/>
  <c r="L316" i="1"/>
  <c r="L385" i="1"/>
  <c r="L401" i="1"/>
  <c r="L21" i="1"/>
  <c r="L39" i="1"/>
  <c r="L48" i="1"/>
  <c r="L56" i="1"/>
  <c r="L65" i="1"/>
  <c r="L73" i="1"/>
  <c r="L82" i="1"/>
  <c r="L93" i="1"/>
  <c r="L105" i="1"/>
  <c r="L113" i="1"/>
  <c r="L121" i="1"/>
  <c r="L129" i="1"/>
  <c r="L137" i="1"/>
  <c r="L145" i="1"/>
  <c r="L153" i="1"/>
  <c r="L161" i="1"/>
  <c r="L172" i="1"/>
  <c r="L180" i="1"/>
  <c r="L378" i="1"/>
  <c r="L386" i="1"/>
  <c r="L402" i="1"/>
  <c r="L40" i="1"/>
  <c r="L49" i="1"/>
  <c r="L106" i="1"/>
  <c r="L114" i="1"/>
  <c r="L138" i="1"/>
  <c r="L146" i="1"/>
  <c r="L154" i="1"/>
  <c r="L162" i="1"/>
  <c r="L173" i="1"/>
  <c r="L181" i="1"/>
  <c r="L394" i="1"/>
  <c r="L403" i="1"/>
  <c r="L6" i="1"/>
  <c r="L41" i="1"/>
  <c r="L50" i="1"/>
  <c r="L67" i="1"/>
  <c r="L75" i="1"/>
  <c r="L96" i="1"/>
  <c r="L107" i="1"/>
  <c r="L115" i="1"/>
  <c r="L131" i="1"/>
  <c r="L139" i="1"/>
  <c r="L147" i="1"/>
  <c r="L163" i="1"/>
  <c r="L174" i="1"/>
  <c r="L182" i="1"/>
  <c r="L404" i="1"/>
  <c r="L8" i="1"/>
  <c r="L27" i="1"/>
  <c r="L43" i="1"/>
  <c r="L52" i="1"/>
  <c r="L60" i="1"/>
  <c r="L69" i="1"/>
  <c r="L78" i="1"/>
  <c r="L89" i="1"/>
  <c r="L99" i="1"/>
  <c r="L109" i="1"/>
  <c r="L117" i="1"/>
  <c r="L125" i="1"/>
  <c r="L133" i="1"/>
  <c r="L141" i="1"/>
  <c r="L149" i="1"/>
  <c r="L157" i="1"/>
  <c r="L166" i="1"/>
  <c r="L176" i="1"/>
  <c r="L184" i="1"/>
  <c r="L382" i="1"/>
  <c r="L398" i="1"/>
  <c r="L3" i="1"/>
  <c r="L165" i="1"/>
  <c r="L12" i="1"/>
  <c r="L36" i="1"/>
  <c r="L44" i="1"/>
  <c r="L53" i="1"/>
  <c r="L61" i="1"/>
  <c r="L70" i="1"/>
  <c r="L79" i="1"/>
  <c r="L90" i="1"/>
  <c r="L102" i="1"/>
  <c r="L110" i="1"/>
  <c r="L118" i="1"/>
  <c r="L126" i="1"/>
  <c r="L134" i="1"/>
  <c r="L142" i="1"/>
  <c r="L150" i="1"/>
  <c r="L158" i="1"/>
  <c r="L167" i="1"/>
  <c r="L177" i="1"/>
  <c r="L185" i="1"/>
  <c r="L383" i="1"/>
  <c r="L399" i="1"/>
  <c r="L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HAXDMZWEB1$</author>
  </authors>
  <commentList>
    <comment ref="A37" authorId="0" shapeId="0" xr:uid="{43D00776-A9DE-4561-B5AE-BC9D012DE0B1}">
      <text>
        <r>
          <rPr>
            <sz val="8"/>
            <color rgb="FF000000"/>
            <rFont val="Tahoma"/>
            <family val="2"/>
          </rPr>
          <t xml:space="preserve">Lækkun má rekja til átaksins allir vinna sem hækkar í töflunni.
</t>
        </r>
      </text>
    </comment>
  </commentList>
</comments>
</file>

<file path=xl/sharedStrings.xml><?xml version="1.0" encoding="utf-8"?>
<sst xmlns="http://schemas.openxmlformats.org/spreadsheetml/2006/main" count="2377" uniqueCount="658">
  <si>
    <t>Landnúmer</t>
  </si>
  <si>
    <t>Söluverð</t>
  </si>
  <si>
    <t>Sveitarfélag</t>
  </si>
  <si>
    <t>Heiti jarðar</t>
  </si>
  <si>
    <t>Desjarmýri</t>
  </si>
  <si>
    <t>Múlaþing</t>
  </si>
  <si>
    <t>Þrándarstaðir/Sólbakki</t>
  </si>
  <si>
    <t>Setberg með Desjarmýri</t>
  </si>
  <si>
    <t>Arnheiðarstaðir 1/4 hluti</t>
  </si>
  <si>
    <t>Merki 1/4 hluti</t>
  </si>
  <si>
    <t>Droplaugarstaðir 1/4 hluti</t>
  </si>
  <si>
    <t>Arnarhóll 1/4 hluti</t>
  </si>
  <si>
    <t>Egilsstaðir</t>
  </si>
  <si>
    <t>Norður- Múlasýsla</t>
  </si>
  <si>
    <t>Hóll</t>
  </si>
  <si>
    <t>Kleif</t>
  </si>
  <si>
    <t>Valþjófsstaður I</t>
  </si>
  <si>
    <t>Valþjófsstaður II</t>
  </si>
  <si>
    <t>Dvergasteinn</t>
  </si>
  <si>
    <t>Sunnuholt</t>
  </si>
  <si>
    <t>Þuríðarstaðir, Fljótsdal</t>
  </si>
  <si>
    <t>Hjaltastaður</t>
  </si>
  <si>
    <t>Grænahlíð</t>
  </si>
  <si>
    <t>Svínafell</t>
  </si>
  <si>
    <t>Hólshjáleiga</t>
  </si>
  <si>
    <t>Rauðholt</t>
  </si>
  <si>
    <t>Víðastaðir</t>
  </si>
  <si>
    <t>Aðalból</t>
  </si>
  <si>
    <t>Hofteigur I og II (talin ein jörð 1991)</t>
  </si>
  <si>
    <t>Hjálmárströnd</t>
  </si>
  <si>
    <t>Sævarendi</t>
  </si>
  <si>
    <t>Bæjarstæði, Seyðisfj.</t>
  </si>
  <si>
    <t>Skeggjastaðir</t>
  </si>
  <si>
    <t>Húsey I</t>
  </si>
  <si>
    <t>Húsey II</t>
  </si>
  <si>
    <t>Kirkjubær</t>
  </si>
  <si>
    <t>Hof</t>
  </si>
  <si>
    <t>Torfuland(Vopnaf.ekki á skrá 1991)</t>
  </si>
  <si>
    <t>Víðines</t>
  </si>
  <si>
    <t>Núpur</t>
  </si>
  <si>
    <t>Núpshjáleiga</t>
  </si>
  <si>
    <t>Heydalir</t>
  </si>
  <si>
    <t>Fell</t>
  </si>
  <si>
    <t>Fellsás(nýbýli)</t>
  </si>
  <si>
    <t>Randversstaðir</t>
  </si>
  <si>
    <t>Skriða</t>
  </si>
  <si>
    <t>Skriðustekkur</t>
  </si>
  <si>
    <t>Streiti</t>
  </si>
  <si>
    <t>Stekkjarhjáleiga(Búl.)</t>
  </si>
  <si>
    <t>Eiðar 1/2</t>
  </si>
  <si>
    <t>Ormsstaðir 1/2</t>
  </si>
  <si>
    <t>Gröf 1/2</t>
  </si>
  <si>
    <t>Þuríðarstaðir, Egilsstaðahr.</t>
  </si>
  <si>
    <t>Brimnesgerði</t>
  </si>
  <si>
    <t>Dalir I</t>
  </si>
  <si>
    <t>Hólagerði I</t>
  </si>
  <si>
    <t>Hólagerði II</t>
  </si>
  <si>
    <t>Hvammur I (Fáskrúðsfirði)</t>
  </si>
  <si>
    <t>Hvammur II</t>
  </si>
  <si>
    <t>Kolfreyjustaður</t>
  </si>
  <si>
    <t>Kolfreyja</t>
  </si>
  <si>
    <t>Skálavík</t>
  </si>
  <si>
    <t>Kolmúli I</t>
  </si>
  <si>
    <t>Kolmúli II</t>
  </si>
  <si>
    <t>Vattarnes 1/2</t>
  </si>
  <si>
    <t>Hamarssel</t>
  </si>
  <si>
    <t>Hærukollsnes</t>
  </si>
  <si>
    <t>Rannveigarstaðir</t>
  </si>
  <si>
    <t>Hnaukar</t>
  </si>
  <si>
    <t>Hólmar</t>
  </si>
  <si>
    <t>Flateyri</t>
  </si>
  <si>
    <t>Hraun</t>
  </si>
  <si>
    <t>Karlsstaðir</t>
  </si>
  <si>
    <t>Krossanes</t>
  </si>
  <si>
    <t>Víðilækur</t>
  </si>
  <si>
    <t>Þingmúli</t>
  </si>
  <si>
    <t>Hátún</t>
  </si>
  <si>
    <t>Heyklif</t>
  </si>
  <si>
    <t>Vallanes</t>
  </si>
  <si>
    <t>Vallaneshjáleiga</t>
  </si>
  <si>
    <t>Sauðhagi I</t>
  </si>
  <si>
    <t>Sauðhagi II</t>
  </si>
  <si>
    <t>Víkingsstaðir</t>
  </si>
  <si>
    <t>Jaðar I</t>
  </si>
  <si>
    <t xml:space="preserve">Jaðar II </t>
  </si>
  <si>
    <t>Lundur</t>
  </si>
  <si>
    <t>Bjarnarnes I</t>
  </si>
  <si>
    <t>Bjarnarnes II</t>
  </si>
  <si>
    <t>Ás</t>
  </si>
  <si>
    <t>Borg</t>
  </si>
  <si>
    <t>Nípugarðar</t>
  </si>
  <si>
    <t>Digurholt/Flaga</t>
  </si>
  <si>
    <t>Hafnarnes</t>
  </si>
  <si>
    <t>Borgarhöfn IV, Krókur</t>
  </si>
  <si>
    <t>Borgarhöfn V, Gamligarður</t>
  </si>
  <si>
    <t>Kálfafellsstaður</t>
  </si>
  <si>
    <t>Brunnar</t>
  </si>
  <si>
    <t>Brunnavellir</t>
  </si>
  <si>
    <t>Leiti</t>
  </si>
  <si>
    <t>Jaðar</t>
  </si>
  <si>
    <t>Sandfell</t>
  </si>
  <si>
    <t>Suður- Múlasýsla</t>
  </si>
  <si>
    <t>Stóra- Heiði</t>
  </si>
  <si>
    <t>Ásar ytri</t>
  </si>
  <si>
    <t>Ásar eystri</t>
  </si>
  <si>
    <t>Vestmannaeyjar</t>
  </si>
  <si>
    <t>Kirkjubæjarjarðir 3</t>
  </si>
  <si>
    <t>Rangárvallasýsla</t>
  </si>
  <si>
    <t>Hólmahjáleiga</t>
  </si>
  <si>
    <t>Ljótarstaðir</t>
  </si>
  <si>
    <t>Ásólfsskáli 1/2</t>
  </si>
  <si>
    <t>Holt</t>
  </si>
  <si>
    <t>Indriðakot</t>
  </si>
  <si>
    <t>Efsta- Grund</t>
  </si>
  <si>
    <t>Syðsta- Grund</t>
  </si>
  <si>
    <t>Nýjabær</t>
  </si>
  <si>
    <t>Ormskot</t>
  </si>
  <si>
    <t>Vallnatún</t>
  </si>
  <si>
    <t>Breiðabólsstaður</t>
  </si>
  <si>
    <t>Bjargarkot</t>
  </si>
  <si>
    <t>Árnagerði</t>
  </si>
  <si>
    <t>Ásvöllur</t>
  </si>
  <si>
    <t>Eystri- Torfastaðir I</t>
  </si>
  <si>
    <t>Eystri- Torfastaðir II</t>
  </si>
  <si>
    <t>Fagrahlíð</t>
  </si>
  <si>
    <t>Flókastaðir</t>
  </si>
  <si>
    <t>Kotmúli</t>
  </si>
  <si>
    <t>Kvoslækur</t>
  </si>
  <si>
    <t>Lambey</t>
  </si>
  <si>
    <t>Staðarbakki</t>
  </si>
  <si>
    <t>Akbrautarholt</t>
  </si>
  <si>
    <t>Kálfholt</t>
  </si>
  <si>
    <t>Lækjartún</t>
  </si>
  <si>
    <t>Pula</t>
  </si>
  <si>
    <t>Giljur</t>
  </si>
  <si>
    <t>Kotvöllur(Skógræktarfélag Rang.)</t>
  </si>
  <si>
    <t>Langagerði</t>
  </si>
  <si>
    <t>Uppsalir</t>
  </si>
  <si>
    <t>Fellsmúli</t>
  </si>
  <si>
    <t>Bakkakot</t>
  </si>
  <si>
    <t>Eystra Fróðholt</t>
  </si>
  <si>
    <t>Oddi</t>
  </si>
  <si>
    <t>Sólvellir</t>
  </si>
  <si>
    <t>Vindás</t>
  </si>
  <si>
    <t>Langekra</t>
  </si>
  <si>
    <t>Svínhagi</t>
  </si>
  <si>
    <t>Uxahryggur I</t>
  </si>
  <si>
    <t>Uxahryggur II</t>
  </si>
  <si>
    <t>Bergþórshvoll I</t>
  </si>
  <si>
    <t>Bergþórshvoll II</t>
  </si>
  <si>
    <t>Ey I</t>
  </si>
  <si>
    <t>Ey II</t>
  </si>
  <si>
    <t>Eyland</t>
  </si>
  <si>
    <t>Glæsistaðir</t>
  </si>
  <si>
    <t>Klauf</t>
  </si>
  <si>
    <t>Árnessýsla</t>
  </si>
  <si>
    <t>Skálholt</t>
  </si>
  <si>
    <t>Torfastaðir</t>
  </si>
  <si>
    <t>Vegatunga</t>
  </si>
  <si>
    <t>Eystrihellur</t>
  </si>
  <si>
    <t>Dalbær</t>
  </si>
  <si>
    <t>Gerðar</t>
  </si>
  <si>
    <t>Hamar</t>
  </si>
  <si>
    <t>Hamarshjáleiga</t>
  </si>
  <si>
    <t>Haugur</t>
  </si>
  <si>
    <t>Syðrivöllur I</t>
  </si>
  <si>
    <t>Kaldárhöfði</t>
  </si>
  <si>
    <t>Ketilvellir</t>
  </si>
  <si>
    <t>Miðdalskot</t>
  </si>
  <si>
    <t>Mosfell</t>
  </si>
  <si>
    <t>Hraungerði</t>
  </si>
  <si>
    <t>Voli</t>
  </si>
  <si>
    <t>Lambastaðir</t>
  </si>
  <si>
    <t>Bollastaðir</t>
  </si>
  <si>
    <t>Langsstaðir</t>
  </si>
  <si>
    <t>Miklaholtshellir</t>
  </si>
  <si>
    <t>Hryggur</t>
  </si>
  <si>
    <t>Kjartansstaðir</t>
  </si>
  <si>
    <t>Hruni</t>
  </si>
  <si>
    <t>Kaldbakur</t>
  </si>
  <si>
    <t xml:space="preserve">Hlíð </t>
  </si>
  <si>
    <t>Stakkavík</t>
  </si>
  <si>
    <t>Vogsósar I</t>
  </si>
  <si>
    <t>Vogsósar II</t>
  </si>
  <si>
    <t>Strönd</t>
  </si>
  <si>
    <t>Ólafsvellir</t>
  </si>
  <si>
    <t>Vesturkot</t>
  </si>
  <si>
    <t>Minni- Ólafsvellir</t>
  </si>
  <si>
    <t>Björnskot</t>
  </si>
  <si>
    <t>Norðurgarður</t>
  </si>
  <si>
    <t>Andrésfjós</t>
  </si>
  <si>
    <t>Brúsastaðir</t>
  </si>
  <si>
    <t>Fellsendi</t>
  </si>
  <si>
    <t>Heiðarbær I</t>
  </si>
  <si>
    <t>Heiðarbær II</t>
  </si>
  <si>
    <t>Kárastaðir</t>
  </si>
  <si>
    <t>Þingvellir</t>
  </si>
  <si>
    <t>Svartagil</t>
  </si>
  <si>
    <t>Vatnskot</t>
  </si>
  <si>
    <t>Arnarfell</t>
  </si>
  <si>
    <t>Arnarbæli</t>
  </si>
  <si>
    <t>Krókur</t>
  </si>
  <si>
    <t>Stöðlar</t>
  </si>
  <si>
    <t>Hvoll</t>
  </si>
  <si>
    <t>Hvoll II</t>
  </si>
  <si>
    <t>Kvíarhóll</t>
  </si>
  <si>
    <t>Bræðraból</t>
  </si>
  <si>
    <t>Gullbringu- og Kjósarsýsla</t>
  </si>
  <si>
    <t>Háteigur</t>
  </si>
  <si>
    <t>Dysjar I</t>
  </si>
  <si>
    <t>Garðar</t>
  </si>
  <si>
    <t>Miðengi</t>
  </si>
  <si>
    <t>Hlíð</t>
  </si>
  <si>
    <t>Hausastaðir</t>
  </si>
  <si>
    <t>Hausastaðakot</t>
  </si>
  <si>
    <t>Katrínarkot</t>
  </si>
  <si>
    <t>Nýibær</t>
  </si>
  <si>
    <t>Pálshús</t>
  </si>
  <si>
    <t>Vífilsstaðir</t>
  </si>
  <si>
    <t>Staður</t>
  </si>
  <si>
    <t>Móakot</t>
  </si>
  <si>
    <t>Útskálar</t>
  </si>
  <si>
    <t>Bakki</t>
  </si>
  <si>
    <t>Kálfatjörn</t>
  </si>
  <si>
    <t>Fjósakot</t>
  </si>
  <si>
    <t>Goðhóll</t>
  </si>
  <si>
    <t>Litlibær</t>
  </si>
  <si>
    <t>Reynivellir</t>
  </si>
  <si>
    <t>Mosfell I</t>
  </si>
  <si>
    <t>Seljabrekka</t>
  </si>
  <si>
    <t>Selvangur(Ath.ekki á skrá)</t>
  </si>
  <si>
    <t>Leirvogsvatn</t>
  </si>
  <si>
    <t>Bringur</t>
  </si>
  <si>
    <t>Borgarfjarðarsýsla</t>
  </si>
  <si>
    <t>Ausa</t>
  </si>
  <si>
    <t>Ásgarður í Hvanneyrarlandi</t>
  </si>
  <si>
    <t>Skógarkotsland(Ath ekki á skrá)</t>
  </si>
  <si>
    <t>Staðarhóll</t>
  </si>
  <si>
    <t>Hrafnabjörg</t>
  </si>
  <si>
    <t>Saurbær</t>
  </si>
  <si>
    <t>Hestur</t>
  </si>
  <si>
    <t>Reykholtsveiði í Grímsá</t>
  </si>
  <si>
    <t>Englandshverir</t>
  </si>
  <si>
    <t>Iðunnarstaðir</t>
  </si>
  <si>
    <t>Akur</t>
  </si>
  <si>
    <t>Varmaland</t>
  </si>
  <si>
    <t>Horn</t>
  </si>
  <si>
    <t>Kirkjutungur í Skarðsheiði</t>
  </si>
  <si>
    <t>Stóra- Drageyri</t>
  </si>
  <si>
    <t>Mýrasýsla</t>
  </si>
  <si>
    <t>Staðarhraun</t>
  </si>
  <si>
    <t>Grísatunga</t>
  </si>
  <si>
    <t>Stafholt</t>
  </si>
  <si>
    <t>Hnappadalssýsla</t>
  </si>
  <si>
    <t>Hólsland</t>
  </si>
  <si>
    <t>Söðulsholt</t>
  </si>
  <si>
    <t>Hraunsmúli</t>
  </si>
  <si>
    <t>Snæfellsnessýsla</t>
  </si>
  <si>
    <t>Malarrif 1/2</t>
  </si>
  <si>
    <t>Litli- Kambur</t>
  </si>
  <si>
    <t>Öndverðarnes</t>
  </si>
  <si>
    <t>Baulárvellir</t>
  </si>
  <si>
    <t>Efrihlíð</t>
  </si>
  <si>
    <t>Innri- Drápuhlíð</t>
  </si>
  <si>
    <t>Vaðstakksey</t>
  </si>
  <si>
    <t>Álftavatn</t>
  </si>
  <si>
    <t>Helgafellseyjar</t>
  </si>
  <si>
    <t>Furubrekka</t>
  </si>
  <si>
    <t>Foss</t>
  </si>
  <si>
    <t>Staðarstaður</t>
  </si>
  <si>
    <t>Traðir</t>
  </si>
  <si>
    <t>Syðritunga</t>
  </si>
  <si>
    <t>Glaumbær</t>
  </si>
  <si>
    <t>Ytritunga</t>
  </si>
  <si>
    <t>Dalasýsla</t>
  </si>
  <si>
    <t>Hofakur</t>
  </si>
  <si>
    <t>Hvammur</t>
  </si>
  <si>
    <t>Sælingsdalur</t>
  </si>
  <si>
    <t>Kvennabrekka</t>
  </si>
  <si>
    <t>Kirkjuskógur</t>
  </si>
  <si>
    <t>Sauðlauksdalur</t>
  </si>
  <si>
    <t>Barmar (Reykh.)</t>
  </si>
  <si>
    <t>Hamarland</t>
  </si>
  <si>
    <t>Árbær</t>
  </si>
  <si>
    <t>Reykhólar</t>
  </si>
  <si>
    <t>Grund</t>
  </si>
  <si>
    <t>Seljanes</t>
  </si>
  <si>
    <t>Múli</t>
  </si>
  <si>
    <t>Hvannahlíð</t>
  </si>
  <si>
    <t>Sperðlahlíð</t>
  </si>
  <si>
    <t>Neðribær</t>
  </si>
  <si>
    <t>Grandi</t>
  </si>
  <si>
    <t>Selárdalur</t>
  </si>
  <si>
    <t>Kolbeinsskeið/Skeið</t>
  </si>
  <si>
    <t>Rimi</t>
  </si>
  <si>
    <t>Hús</t>
  </si>
  <si>
    <t>Öskubrekka</t>
  </si>
  <si>
    <t>Brjánslækur I</t>
  </si>
  <si>
    <t>Brjánslækur II</t>
  </si>
  <si>
    <t>Seftjörn</t>
  </si>
  <si>
    <t>Moshlíð</t>
  </si>
  <si>
    <t>Hella</t>
  </si>
  <si>
    <t>Þverá</t>
  </si>
  <si>
    <t>Neðri- Gufudalur</t>
  </si>
  <si>
    <t>Hofsstaðir</t>
  </si>
  <si>
    <t>Ísafjarðarsýsla</t>
  </si>
  <si>
    <t>Hlöðuvík/Búðir</t>
  </si>
  <si>
    <t>Hælavík</t>
  </si>
  <si>
    <t>Lækur</t>
  </si>
  <si>
    <t>Hrafnseyri</t>
  </si>
  <si>
    <t>Tjaldanes</t>
  </si>
  <si>
    <t>Sandar II</t>
  </si>
  <si>
    <t>Barðsvík</t>
  </si>
  <si>
    <t>Faxastaðir</t>
  </si>
  <si>
    <t>Smiðjuvík</t>
  </si>
  <si>
    <t>Staður í Grunnavík</t>
  </si>
  <si>
    <t>Sætún</t>
  </si>
  <si>
    <t>Gerfidalur</t>
  </si>
  <si>
    <t>Kleifarkot</t>
  </si>
  <si>
    <t>Kirkjuból í Bjarnardal</t>
  </si>
  <si>
    <t>Brekka Ingjaldssandi</t>
  </si>
  <si>
    <t>Skarð</t>
  </si>
  <si>
    <t>Snæfjöll</t>
  </si>
  <si>
    <t>Staður í Súgandafirði</t>
  </si>
  <si>
    <t>Eyri í Mjóafirði</t>
  </si>
  <si>
    <t>Vatnsfjörður</t>
  </si>
  <si>
    <t>Hvítanes</t>
  </si>
  <si>
    <t>Strandasýsla</t>
  </si>
  <si>
    <t>Árnes I</t>
  </si>
  <si>
    <t>Árnes II</t>
  </si>
  <si>
    <t>Prestbakki</t>
  </si>
  <si>
    <t>Kollafjarðarnes</t>
  </si>
  <si>
    <t>Húnavatnssýsla</t>
  </si>
  <si>
    <t>Bólstaður</t>
  </si>
  <si>
    <t>Steinnes</t>
  </si>
  <si>
    <t>Auðkúla I</t>
  </si>
  <si>
    <t>Auðkúla II</t>
  </si>
  <si>
    <t>Auðkúla III</t>
  </si>
  <si>
    <t>Melstaður</t>
  </si>
  <si>
    <t>Bjarghús</t>
  </si>
  <si>
    <t>Tjörn I</t>
  </si>
  <si>
    <t>Tjörn II</t>
  </si>
  <si>
    <t>Höskuldsstaðir</t>
  </si>
  <si>
    <t>Neðri- Þverá</t>
  </si>
  <si>
    <t>Skagafjarðarsýsla</t>
  </si>
  <si>
    <t>Akrar</t>
  </si>
  <si>
    <t>Barð</t>
  </si>
  <si>
    <t>Dæli</t>
  </si>
  <si>
    <t>Húnsstaðir</t>
  </si>
  <si>
    <t>Knappsstaðir</t>
  </si>
  <si>
    <t>Mælifell</t>
  </si>
  <si>
    <t>Glaumbær I</t>
  </si>
  <si>
    <t>Glaumbær II</t>
  </si>
  <si>
    <t>Ytri- Húsabakki</t>
  </si>
  <si>
    <t>Miklibær</t>
  </si>
  <si>
    <t>Borgarhóll</t>
  </si>
  <si>
    <t>Eyjafjarðarsýsla</t>
  </si>
  <si>
    <t>Selá</t>
  </si>
  <si>
    <t>Miðgarðar</t>
  </si>
  <si>
    <t>Háls</t>
  </si>
  <si>
    <t>Brautarhóll</t>
  </si>
  <si>
    <t>Gröf</t>
  </si>
  <si>
    <t>Syðra- Laugaland</t>
  </si>
  <si>
    <t>Brúnir</t>
  </si>
  <si>
    <t>Eyvindará</t>
  </si>
  <si>
    <t>Heiðarhús</t>
  </si>
  <si>
    <t>Laufás</t>
  </si>
  <si>
    <t>Staðarfell</t>
  </si>
  <si>
    <t>Þóroddsstaður</t>
  </si>
  <si>
    <t>Skútustaðir I</t>
  </si>
  <si>
    <t>Skútustaðir III</t>
  </si>
  <si>
    <t>Brúar</t>
  </si>
  <si>
    <t>Grenjaðarstaður</t>
  </si>
  <si>
    <t>Búvellir</t>
  </si>
  <si>
    <t>Kasthvammur</t>
  </si>
  <si>
    <t>Árhvammur</t>
  </si>
  <si>
    <t>Múli I</t>
  </si>
  <si>
    <t>Múli II</t>
  </si>
  <si>
    <t>Kraunastaðir</t>
  </si>
  <si>
    <t>Grímshús</t>
  </si>
  <si>
    <t>Helluland</t>
  </si>
  <si>
    <t>Norðurhlíð</t>
  </si>
  <si>
    <t>Sauðanes I</t>
  </si>
  <si>
    <t>Skoruvík</t>
  </si>
  <si>
    <t>Presthólar</t>
  </si>
  <si>
    <t>Katastaðir</t>
  </si>
  <si>
    <t>Hrauntún</t>
  </si>
  <si>
    <t>Fjallalækjarsel</t>
  </si>
  <si>
    <t>Skinnastaður</t>
  </si>
  <si>
    <t>Akursel</t>
  </si>
  <si>
    <t>Barðastrandasýsla</t>
  </si>
  <si>
    <t>Fjarðabyggð</t>
  </si>
  <si>
    <t>Skráð sýsla</t>
  </si>
  <si>
    <t>Landshluti</t>
  </si>
  <si>
    <t>Fasteignamat hús og ræktun</t>
  </si>
  <si>
    <t>Gögn vantar</t>
  </si>
  <si>
    <t>Fasteignamat jarðar 2021 og hlunninda</t>
  </si>
  <si>
    <t>Athugasemdir</t>
  </si>
  <si>
    <t>Sveitarfélagið Hornafjörður</t>
  </si>
  <si>
    <t>A- Skaftafellssýsla</t>
  </si>
  <si>
    <t>Sameinað Bjarnarnesi I</t>
  </si>
  <si>
    <t>V- Skaftafellssýsla</t>
  </si>
  <si>
    <t>Mýrdalshreppur</t>
  </si>
  <si>
    <t>Skaftárhreppur</t>
  </si>
  <si>
    <t>Rangárþing eystra</t>
  </si>
  <si>
    <t>Ásahreppur</t>
  </si>
  <si>
    <t>Rangárþing ytra</t>
  </si>
  <si>
    <t>Eiríksstaðir</t>
  </si>
  <si>
    <t>Bláskógabyggð</t>
  </si>
  <si>
    <t>Flóahreppur</t>
  </si>
  <si>
    <t>Grímsnes- og Grafningshreppur</t>
  </si>
  <si>
    <t>Hrunamannahreppur</t>
  </si>
  <si>
    <t>Sveitarfélagið Ölfus</t>
  </si>
  <si>
    <t>Skeiða og Gnúpverjahreppur</t>
  </si>
  <si>
    <t>sveitarfélagið Ölfus</t>
  </si>
  <si>
    <t>Garðabær</t>
  </si>
  <si>
    <t>Vestur - Dysjar(Dysjar II)</t>
  </si>
  <si>
    <t>Grindavíkurbær</t>
  </si>
  <si>
    <t>Sveitarfélagið Vogar</t>
  </si>
  <si>
    <t>Akurhús</t>
  </si>
  <si>
    <t>Mosfellsbær</t>
  </si>
  <si>
    <t>Borgarbyggð</t>
  </si>
  <si>
    <t>Í afsali er ýmist talað um I eða II og í fasteignauppflettinu er bara ein jörð sem er hvorki I né II</t>
  </si>
  <si>
    <t>Skorradalshreppur</t>
  </si>
  <si>
    <t>Eyja- og Miklaholtshreppur</t>
  </si>
  <si>
    <t>Snæfellsbær</t>
  </si>
  <si>
    <t>Helgafellssveit</t>
  </si>
  <si>
    <t>Stykkishólmsbær</t>
  </si>
  <si>
    <t>Dalabyggð</t>
  </si>
  <si>
    <t>Vesturbyggð</t>
  </si>
  <si>
    <t>Reykhólahreppur</t>
  </si>
  <si>
    <t>Ísafjarðarbær</t>
  </si>
  <si>
    <t>Súðavíkurhreppur</t>
  </si>
  <si>
    <t>Strandabyggð</t>
  </si>
  <si>
    <t>Staður, Sléttuhr.(Aðalvík)</t>
  </si>
  <si>
    <t>ísafjarðarsýsla</t>
  </si>
  <si>
    <t>Árneshreppur</t>
  </si>
  <si>
    <t>Húnaþing Vestra</t>
  </si>
  <si>
    <t>Húnavatnshreppur</t>
  </si>
  <si>
    <t>Skagabyggð</t>
  </si>
  <si>
    <t>Sveitarfélagið Skagafjörður</t>
  </si>
  <si>
    <t>Fjallabyggð</t>
  </si>
  <si>
    <t>Akrahreppur</t>
  </si>
  <si>
    <t>Dalvíkurbyggð</t>
  </si>
  <si>
    <t>Bægisá ytri II</t>
  </si>
  <si>
    <t>Hörgársveit</t>
  </si>
  <si>
    <t>Akureyrarbær</t>
  </si>
  <si>
    <t>Eyjafjarðarsveit</t>
  </si>
  <si>
    <t>Þingeyjarsveit</t>
  </si>
  <si>
    <t>S-Þingeyjarsýsla</t>
  </si>
  <si>
    <t>Skútustaðahreppur</t>
  </si>
  <si>
    <t>Langanesbyggð</t>
  </si>
  <si>
    <t>N- Þingeyjarsýsla</t>
  </si>
  <si>
    <t>Norðurþing</t>
  </si>
  <si>
    <t>Svalbarðshreppur</t>
  </si>
  <si>
    <t xml:space="preserve"> Þrándarstaðir breytt í Sólbakka árið 1939 skv Örnefnastofnun</t>
  </si>
  <si>
    <t>Hjáleiga lögð undir Desjarmýri (sem tilheyrir Þjóðkirkju) - skv heraust.is</t>
  </si>
  <si>
    <t>Fljótsdalshreppur</t>
  </si>
  <si>
    <t>Afsal um hlut ríkisins í íbúðarhúsi. Ekkert um jörð</t>
  </si>
  <si>
    <t>Í afsali kemur fram að Ásólfsskáli og Efsta- Kot eru seldar saman</t>
  </si>
  <si>
    <t>Austurland</t>
  </si>
  <si>
    <t>Suðurland</t>
  </si>
  <si>
    <t>Suðvesturland</t>
  </si>
  <si>
    <t>Vesturland</t>
  </si>
  <si>
    <t>Vestfirðir</t>
  </si>
  <si>
    <t>Norðurland vestra</t>
  </si>
  <si>
    <t>Norðurland eystra</t>
  </si>
  <si>
    <t xml:space="preserve">Svarðbæli </t>
  </si>
  <si>
    <t>Reykhólar(Reykhólaland)</t>
  </si>
  <si>
    <t>Nethamrar-(Nethamar)</t>
  </si>
  <si>
    <t>Mosfell II sameinað við Mosfell I</t>
  </si>
  <si>
    <t>Seld með Hól -157193</t>
  </si>
  <si>
    <t xml:space="preserve">Seldar saman </t>
  </si>
  <si>
    <t xml:space="preserve">seldar saman </t>
  </si>
  <si>
    <t>Höfði (lóð)</t>
  </si>
  <si>
    <t>Unaðsdalur 2 (1/2 dalur)</t>
  </si>
  <si>
    <t>Fyrirbarð (sameinað Barði)</t>
  </si>
  <si>
    <t>Möðruvellir 2 í Hörgárdal</t>
  </si>
  <si>
    <t>Þingey 1/2 ( í afsali 3/4)</t>
  </si>
  <si>
    <t>Sauðanes II (Sameinað Sauðanesi I)</t>
  </si>
  <si>
    <t>Möðruvellir 1 í Hörgárdal</t>
  </si>
  <si>
    <t>Seld með Eyvindará</t>
  </si>
  <si>
    <t>Seld með Heiðarhúsum- ath skv afsali fylgir afréttarland í Bleiksmýrardal með í kaupunum.</t>
  </si>
  <si>
    <t>Kópareykir I (virðist vera ein jörð)</t>
  </si>
  <si>
    <t>Kirkjubæjarklaustur-Skriðuvellir</t>
  </si>
  <si>
    <t>Grýtubakkahreppur</t>
  </si>
  <si>
    <t>Kjósarhreppur</t>
  </si>
  <si>
    <t>Hvalfjarðarsveit</t>
  </si>
  <si>
    <t xml:space="preserve"> </t>
  </si>
  <si>
    <t xml:space="preserve">Eyri </t>
  </si>
  <si>
    <t xml:space="preserve">Stóra-Breiðavík I </t>
  </si>
  <si>
    <t>Krossaland</t>
  </si>
  <si>
    <t>Stóruvellir</t>
  </si>
  <si>
    <t>Bolholt (Landgræðslan)</t>
  </si>
  <si>
    <t>Sauðhússkógur (Skógræktin)</t>
  </si>
  <si>
    <t>Slítandastaðir</t>
  </si>
  <si>
    <t>Neðrihóll</t>
  </si>
  <si>
    <t>Bægisá ytri I</t>
  </si>
  <si>
    <t>Fosssel (Skógræktin)</t>
  </si>
  <si>
    <t>Móberg (Jarðeignir ríkisins)</t>
  </si>
  <si>
    <t xml:space="preserve">Dalir II </t>
  </si>
  <si>
    <t>Kambar (ekki skráð 1992)</t>
  </si>
  <si>
    <t>Kirkjubæjarklaustur (prestssetur)</t>
  </si>
  <si>
    <t>Suðurnesjabær</t>
  </si>
  <si>
    <t>Selkot (ath.ekki á skrá)</t>
  </si>
  <si>
    <t xml:space="preserve">Kópareykir II </t>
  </si>
  <si>
    <t>Myrkhylur (Í sameign)</t>
  </si>
  <si>
    <t>Langhús (skráð einkaeign)</t>
  </si>
  <si>
    <t>Vopnafjarðarhreppur</t>
  </si>
  <si>
    <t>Unaós-Heyskálar</t>
  </si>
  <si>
    <t>Mávavatn</t>
  </si>
  <si>
    <t>Staður m/Hofstöðum</t>
  </si>
  <si>
    <t>Fasteignanúmer</t>
  </si>
  <si>
    <t>Í ríkiseigu</t>
  </si>
  <si>
    <t>Byggingarvísitala, tímaraðir á eldri grunnum</t>
  </si>
  <si>
    <t>Grunnur 1987</t>
  </si>
  <si>
    <t>1987M07</t>
  </si>
  <si>
    <t>1988M06</t>
  </si>
  <si>
    <t>1988M07</t>
  </si>
  <si>
    <t>1989M06</t>
  </si>
  <si>
    <t>1989M07</t>
  </si>
  <si>
    <t>1990M06</t>
  </si>
  <si>
    <t>1990M07</t>
  </si>
  <si>
    <t>1991M06</t>
  </si>
  <si>
    <t>1991M07</t>
  </si>
  <si>
    <t>1992M06</t>
  </si>
  <si>
    <t>1992M07</t>
  </si>
  <si>
    <t>1993M06</t>
  </si>
  <si>
    <t>1993M07</t>
  </si>
  <si>
    <t>1994M06</t>
  </si>
  <si>
    <t>1994M07</t>
  </si>
  <si>
    <t>1995M06</t>
  </si>
  <si>
    <t>1995M07</t>
  </si>
  <si>
    <t>1996M06</t>
  </si>
  <si>
    <t>1996M07</t>
  </si>
  <si>
    <t>1997M06</t>
  </si>
  <si>
    <t>1997M07</t>
  </si>
  <si>
    <t>1998M06</t>
  </si>
  <si>
    <t>1998M07</t>
  </si>
  <si>
    <t>1999M06</t>
  </si>
  <si>
    <t>1999M07</t>
  </si>
  <si>
    <t>2000M06</t>
  </si>
  <si>
    <t>2000M07</t>
  </si>
  <si>
    <t>2001M06</t>
  </si>
  <si>
    <t>2001M07</t>
  </si>
  <si>
    <t>2002M06</t>
  </si>
  <si>
    <t>2002M07</t>
  </si>
  <si>
    <t>2003M06</t>
  </si>
  <si>
    <t>2003M07</t>
  </si>
  <si>
    <t>2004M06</t>
  </si>
  <si>
    <t>2004M07</t>
  </si>
  <si>
    <t>2005M06</t>
  </si>
  <si>
    <t>2005M07</t>
  </si>
  <si>
    <t>2006M06</t>
  </si>
  <si>
    <t>2006M07</t>
  </si>
  <si>
    <t>2007M06</t>
  </si>
  <si>
    <t>2007M07</t>
  </si>
  <si>
    <t>2008M06</t>
  </si>
  <si>
    <t>2008M07</t>
  </si>
  <si>
    <t>2009M06</t>
  </si>
  <si>
    <t>2009M07</t>
  </si>
  <si>
    <t>2010M06</t>
  </si>
  <si>
    <t>2010M07</t>
  </si>
  <si>
    <t>2011M06</t>
  </si>
  <si>
    <t>2011M07</t>
  </si>
  <si>
    <t>2012M06</t>
  </si>
  <si>
    <t>2012M07</t>
  </si>
  <si>
    <t>2013M06</t>
  </si>
  <si>
    <t>2013M07</t>
  </si>
  <si>
    <t>2014M06</t>
  </si>
  <si>
    <t>2014M07</t>
  </si>
  <si>
    <t>2015M06</t>
  </si>
  <si>
    <t>2015M07</t>
  </si>
  <si>
    <t>2016M06</t>
  </si>
  <si>
    <t>2016M07</t>
  </si>
  <si>
    <t>2017M06</t>
  </si>
  <si>
    <t>2017M07</t>
  </si>
  <si>
    <t>2018M06</t>
  </si>
  <si>
    <t>2018M07</t>
  </si>
  <si>
    <t>2019M06</t>
  </si>
  <si>
    <t>2019M07</t>
  </si>
  <si>
    <t>2020M06</t>
  </si>
  <si>
    <t>2020M07</t>
  </si>
  <si>
    <t>2021M06</t>
  </si>
  <si>
    <t>2021M07</t>
  </si>
  <si>
    <t>Vísitala byggingarkostnaðar á gildistíma, s.br. Lög um vísitölu byggingarkostnaðar nr. 42/1987.</t>
  </si>
  <si>
    <t>Mánuður:</t>
  </si>
  <si>
    <t>2020M06:</t>
  </si>
  <si>
    <t>Lækkun má rekja til átaksins allir vinna sem hækkar í töflunni.</t>
  </si>
  <si>
    <t>Síðast uppfært:</t>
  </si>
  <si>
    <t>20210819 09:00</t>
  </si>
  <si>
    <t>Heimild:</t>
  </si>
  <si>
    <t>Hagstofa Íslands</t>
  </si>
  <si>
    <t>Höfundaréttur</t>
  </si>
  <si>
    <t>Eining:</t>
  </si>
  <si>
    <t>Vísitölur</t>
  </si>
  <si>
    <t>Viðmiðunartími:</t>
  </si>
  <si>
    <t>1939-2021</t>
  </si>
  <si>
    <t>Töflukóði:</t>
  </si>
  <si>
    <t>VIS03001</t>
  </si>
  <si>
    <t>Selt ár</t>
  </si>
  <si>
    <t>Grunnur 1955</t>
  </si>
  <si>
    <t>1957M07</t>
  </si>
  <si>
    <t>7</t>
  </si>
  <si>
    <t>1958M07</t>
  </si>
  <si>
    <t>1959M07</t>
  </si>
  <si>
    <t>1960M07</t>
  </si>
  <si>
    <t>1961M07</t>
  </si>
  <si>
    <t>1962M07</t>
  </si>
  <si>
    <t>1963M07</t>
  </si>
  <si>
    <t>1964M07</t>
  </si>
  <si>
    <t>1965M07</t>
  </si>
  <si>
    <t>1966M07</t>
  </si>
  <si>
    <t>1967M07</t>
  </si>
  <si>
    <t>1968M07</t>
  </si>
  <si>
    <t>1969M07</t>
  </si>
  <si>
    <t>1970M07</t>
  </si>
  <si>
    <t>1971M07</t>
  </si>
  <si>
    <t>1972M07</t>
  </si>
  <si>
    <t>1973M07</t>
  </si>
  <si>
    <t>1974M07</t>
  </si>
  <si>
    <t>1975M07</t>
  </si>
  <si>
    <t>1976M07</t>
  </si>
  <si>
    <t>1977M07</t>
  </si>
  <si>
    <t>1978M07</t>
  </si>
  <si>
    <t>1979M07</t>
  </si>
  <si>
    <t>1980M07</t>
  </si>
  <si>
    <t>1981M07</t>
  </si>
  <si>
    <t>1982M07</t>
  </si>
  <si>
    <t>1983M07</t>
  </si>
  <si>
    <t>1984M07</t>
  </si>
  <si>
    <t>1985M07</t>
  </si>
  <si>
    <t>1986M07</t>
  </si>
  <si>
    <t>Finnst ekki í fasteignaskrá</t>
  </si>
  <si>
    <t xml:space="preserve">Stóra-Breiðavík II </t>
  </si>
  <si>
    <t>Uppreiknað söluverð</t>
  </si>
  <si>
    <t>Aftur til kirkjunnar skv. samkomulagi 2006</t>
  </si>
  <si>
    <t>Seld með Neðribæ</t>
  </si>
  <si>
    <t xml:space="preserve">Fór undir hraun 1973 í Vestmannaeyjum. </t>
  </si>
  <si>
    <t>Kirkjumálasjóður</t>
  </si>
  <si>
    <t>Eignarhald</t>
  </si>
  <si>
    <t xml:space="preserve">Reykholtsjörðin fór til kirkjunnar skv. Upplýsingum á vef Alþingis </t>
  </si>
  <si>
    <t>Söluverð gildir líka fyrir Hólagerði II</t>
  </si>
  <si>
    <t xml:space="preserve">Gögn vantar </t>
  </si>
  <si>
    <t>Neðribær seld með Grund</t>
  </si>
  <si>
    <t>Sameinað við aðra jörð</t>
  </si>
  <si>
    <t>Sameinað við Efstu-Grund 163759</t>
  </si>
  <si>
    <t>Seldar saman</t>
  </si>
  <si>
    <t>Fell og Keldudalur seldar saman</t>
  </si>
  <si>
    <t>Seldar saman til Garðabæjar með jörðinni Görðum</t>
  </si>
  <si>
    <t>Til viðbótar við kaupverð fylgir hlutdeild í ábata af byggingarrétti sem á eftir að raungerast</t>
  </si>
  <si>
    <t>Selt</t>
  </si>
  <si>
    <t xml:space="preserve">Seld með jörðinni Kálfatjörn </t>
  </si>
  <si>
    <t>Selda eignir</t>
  </si>
  <si>
    <t>Fjöldi jarða</t>
  </si>
  <si>
    <t>Hlutfall</t>
  </si>
  <si>
    <t>Samtals fjöldi jarða eftir flokkum</t>
  </si>
  <si>
    <t>Samtals: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</si>
</sst>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Tahoma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1" fontId="3" fillId="0" borderId="0" applyFont="0" applyFill="0" applyBorder="0" applyAlignment="0" applyProtection="0"/>
    <xf numFmtId="0" fontId="5" fillId="0" borderId="0" applyNumberFormat="0" applyBorder="0" applyAlignment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ill="1"/>
    <xf numFmtId="0" fontId="2" fillId="0" borderId="0" xfId="0" applyFont="1" applyFill="1"/>
    <xf numFmtId="3" fontId="0" fillId="0" borderId="0" xfId="0" applyNumberFormat="1" applyFont="1" applyFill="1" applyBorder="1"/>
    <xf numFmtId="0" fontId="0" fillId="0" borderId="0" xfId="0" applyFont="1" applyFill="1"/>
    <xf numFmtId="0" fontId="2" fillId="0" borderId="0" xfId="0" applyFont="1" applyFill="1" applyBorder="1"/>
    <xf numFmtId="14" fontId="0" fillId="0" borderId="0" xfId="0" applyNumberFormat="1" applyFill="1"/>
    <xf numFmtId="41" fontId="0" fillId="0" borderId="0" xfId="1" applyFont="1" applyFill="1"/>
    <xf numFmtId="3" fontId="0" fillId="0" borderId="0" xfId="0" applyNumberFormat="1" applyFill="1"/>
    <xf numFmtId="41" fontId="2" fillId="0" borderId="0" xfId="1" applyFont="1" applyFill="1"/>
    <xf numFmtId="0" fontId="0" fillId="0" borderId="0" xfId="0" applyFont="1" applyFill="1" applyBorder="1"/>
    <xf numFmtId="3" fontId="2" fillId="0" borderId="0" xfId="0" applyNumberFormat="1" applyFont="1" applyFill="1"/>
    <xf numFmtId="41" fontId="4" fillId="0" borderId="0" xfId="1" applyFont="1" applyFill="1"/>
    <xf numFmtId="0" fontId="0" fillId="0" borderId="0" xfId="0" applyFill="1" applyAlignment="1">
      <alignment wrapText="1"/>
    </xf>
    <xf numFmtId="0" fontId="2" fillId="0" borderId="0" xfId="0" applyFont="1" applyFill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41" fontId="1" fillId="0" borderId="1" xfId="1" applyFont="1" applyFill="1" applyBorder="1"/>
    <xf numFmtId="0" fontId="1" fillId="0" borderId="0" xfId="0" applyFont="1" applyFill="1"/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right"/>
    </xf>
    <xf numFmtId="41" fontId="2" fillId="0" borderId="0" xfId="1" applyFont="1" applyFill="1" applyBorder="1"/>
    <xf numFmtId="0" fontId="0" fillId="0" borderId="0" xfId="0" applyFont="1" applyFill="1" applyAlignment="1">
      <alignment horizontal="right"/>
    </xf>
    <xf numFmtId="0" fontId="0" fillId="0" borderId="0" xfId="0" applyFill="1" applyAlignment="1"/>
    <xf numFmtId="41" fontId="0" fillId="0" borderId="0" xfId="1" applyFont="1" applyFill="1" applyBorder="1"/>
    <xf numFmtId="0" fontId="0" fillId="0" borderId="0" xfId="0" applyFill="1" applyBorder="1"/>
    <xf numFmtId="0" fontId="6" fillId="0" borderId="0" xfId="2" applyFont="1"/>
    <xf numFmtId="0" fontId="5" fillId="0" borderId="0" xfId="2"/>
    <xf numFmtId="0" fontId="7" fillId="0" borderId="0" xfId="2" applyFont="1"/>
    <xf numFmtId="1" fontId="5" fillId="0" borderId="0" xfId="2" applyNumberFormat="1"/>
    <xf numFmtId="1" fontId="7" fillId="0" borderId="0" xfId="2" applyNumberFormat="1" applyFont="1"/>
    <xf numFmtId="0" fontId="5" fillId="0" borderId="0" xfId="2" applyAlignment="1">
      <alignment wrapText="1"/>
    </xf>
    <xf numFmtId="1" fontId="0" fillId="0" borderId="0" xfId="0" applyNumberFormat="1" applyFill="1"/>
    <xf numFmtId="0" fontId="7" fillId="0" borderId="0" xfId="2" applyNumberFormat="1" applyFont="1"/>
    <xf numFmtId="0" fontId="0" fillId="0" borderId="2" xfId="0" applyBorder="1"/>
    <xf numFmtId="164" fontId="0" fillId="0" borderId="0" xfId="3" applyNumberFormat="1" applyFont="1"/>
    <xf numFmtId="0" fontId="0" fillId="0" borderId="3" xfId="0" applyBorder="1"/>
    <xf numFmtId="0" fontId="1" fillId="0" borderId="3" xfId="0" applyFont="1" applyBorder="1" applyAlignment="1">
      <alignment horizontal="center" wrapText="1"/>
    </xf>
    <xf numFmtId="0" fontId="1" fillId="0" borderId="3" xfId="0" applyFont="1" applyBorder="1"/>
    <xf numFmtId="0" fontId="9" fillId="0" borderId="0" xfId="0" applyFont="1"/>
    <xf numFmtId="0" fontId="0" fillId="0" borderId="0" xfId="0" applyAlignment="1">
      <alignment horizontal="right"/>
    </xf>
  </cellXfs>
  <cellStyles count="4">
    <cellStyle name="Comma [0]" xfId="1" builtinId="6"/>
    <cellStyle name="Normal" xfId="0" builtinId="0"/>
    <cellStyle name="Normal 2" xfId="2" xr:uid="{3E846B63-E50A-4360-BC5D-F8BBE186BC48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75C19-452E-4F8C-93AE-544BD3E13430}">
  <dimension ref="A1:O439"/>
  <sheetViews>
    <sheetView tabSelected="1" topLeftCell="A403" zoomScale="110" zoomScaleNormal="110" workbookViewId="0">
      <selection activeCell="I412" sqref="I412"/>
    </sheetView>
  </sheetViews>
  <sheetFormatPr defaultColWidth="9.140625" defaultRowHeight="15" x14ac:dyDescent="0.25"/>
  <cols>
    <col min="1" max="1" width="32.5703125" style="1" customWidth="1"/>
    <col min="2" max="2" width="12.5703125" style="1" customWidth="1"/>
    <col min="3" max="3" width="15.42578125" style="1" bestFit="1" customWidth="1"/>
    <col min="4" max="4" width="26.28515625" style="1" customWidth="1"/>
    <col min="5" max="5" width="24.140625" style="1" customWidth="1"/>
    <col min="6" max="6" width="17.85546875" style="1" customWidth="1"/>
    <col min="7" max="7" width="15.28515625" style="1" customWidth="1"/>
    <col min="8" max="8" width="36.28515625" style="1" bestFit="1" customWidth="1"/>
    <col min="9" max="9" width="18.28515625" style="1" customWidth="1"/>
    <col min="10" max="10" width="12.5703125" style="1" bestFit="1" customWidth="1"/>
    <col min="11" max="11" width="13.140625" style="7" bestFit="1" customWidth="1"/>
    <col min="12" max="12" width="14.5703125" style="7" customWidth="1"/>
    <col min="13" max="13" width="17.42578125" style="1" customWidth="1"/>
    <col min="14" max="14" width="43.28515625" style="1" bestFit="1" customWidth="1"/>
    <col min="15" max="16384" width="9.140625" style="1"/>
  </cols>
  <sheetData>
    <row r="1" spans="1:14" s="19" customFormat="1" ht="28.5" customHeight="1" x14ac:dyDescent="0.25">
      <c r="A1" s="15" t="s">
        <v>3</v>
      </c>
      <c r="B1" s="15" t="s">
        <v>0</v>
      </c>
      <c r="C1" s="16" t="s">
        <v>512</v>
      </c>
      <c r="D1" s="15" t="s">
        <v>2</v>
      </c>
      <c r="E1" s="15" t="s">
        <v>392</v>
      </c>
      <c r="F1" s="15" t="s">
        <v>393</v>
      </c>
      <c r="G1" s="15" t="s">
        <v>640</v>
      </c>
      <c r="H1" s="15" t="s">
        <v>396</v>
      </c>
      <c r="I1" s="15" t="s">
        <v>394</v>
      </c>
      <c r="J1" s="15" t="s">
        <v>600</v>
      </c>
      <c r="K1" s="18" t="s">
        <v>1</v>
      </c>
      <c r="L1" s="15" t="s">
        <v>635</v>
      </c>
      <c r="M1" s="17" t="s">
        <v>636</v>
      </c>
      <c r="N1" s="15" t="s">
        <v>397</v>
      </c>
    </row>
    <row r="2" spans="1:14" x14ac:dyDescent="0.25">
      <c r="A2" s="1" t="s">
        <v>92</v>
      </c>
      <c r="B2" s="1">
        <v>159558</v>
      </c>
      <c r="C2" s="1">
        <v>2180470</v>
      </c>
      <c r="D2" s="1" t="s">
        <v>398</v>
      </c>
      <c r="E2" s="4" t="s">
        <v>399</v>
      </c>
      <c r="F2" s="4" t="s">
        <v>461</v>
      </c>
      <c r="G2" s="10" t="s">
        <v>651</v>
      </c>
      <c r="H2" s="8"/>
      <c r="I2" s="8"/>
      <c r="J2" s="33">
        <v>1965</v>
      </c>
      <c r="K2" s="7">
        <v>750000</v>
      </c>
      <c r="L2" s="7">
        <f>K2/VLOOKUP(J2,'Vísitala gr. 1955-7'!$C$3:$E$67,3,0)*'Vísitala gr. 1955-7'!$E$67/100</f>
        <v>22121038.306451611</v>
      </c>
    </row>
    <row r="3" spans="1:14" s="2" customFormat="1" x14ac:dyDescent="0.25">
      <c r="A3" s="1" t="s">
        <v>365</v>
      </c>
      <c r="B3" s="1">
        <v>153246</v>
      </c>
      <c r="C3" s="1">
        <v>2161312</v>
      </c>
      <c r="D3" s="1" t="s">
        <v>448</v>
      </c>
      <c r="E3" s="1" t="s">
        <v>449</v>
      </c>
      <c r="F3" s="1" t="s">
        <v>466</v>
      </c>
      <c r="G3" s="10" t="s">
        <v>651</v>
      </c>
      <c r="H3" s="1"/>
      <c r="I3" s="1"/>
      <c r="J3" s="33">
        <v>1978</v>
      </c>
      <c r="K3" s="7">
        <v>206000</v>
      </c>
      <c r="L3" s="7">
        <f>K3/VLOOKUP(J3,'Vísitala gr. 1955-7'!$C$3:$E$67,3,0)*'Vísitala gr. 1955-7'!$E$67/100</f>
        <v>348963.90458545624</v>
      </c>
      <c r="M3" s="1"/>
      <c r="N3" s="1" t="s">
        <v>481</v>
      </c>
    </row>
    <row r="4" spans="1:14" s="2" customFormat="1" x14ac:dyDescent="0.25">
      <c r="A4" s="1" t="s">
        <v>364</v>
      </c>
      <c r="B4" s="1">
        <v>153226</v>
      </c>
      <c r="C4" s="1">
        <v>2161212</v>
      </c>
      <c r="D4" s="1" t="s">
        <v>448</v>
      </c>
      <c r="E4" s="1" t="s">
        <v>449</v>
      </c>
      <c r="F4" s="1" t="s">
        <v>466</v>
      </c>
      <c r="G4" s="10" t="s">
        <v>651</v>
      </c>
      <c r="H4" s="1"/>
      <c r="I4" s="1"/>
      <c r="J4" s="33">
        <v>1978</v>
      </c>
      <c r="K4" s="7">
        <v>154000</v>
      </c>
      <c r="L4" s="7">
        <f>K4/VLOOKUP(J4,'Vísitala gr. 1955-7'!$C$3:$E$67,3,0)*'Vísitala gr. 1955-7'!$E$67/100</f>
        <v>260875.92867068085</v>
      </c>
      <c r="M4" s="1"/>
      <c r="N4" s="1" t="s">
        <v>482</v>
      </c>
    </row>
    <row r="5" spans="1:14" x14ac:dyDescent="0.25">
      <c r="A5" s="1" t="s">
        <v>444</v>
      </c>
      <c r="B5" s="1">
        <v>152509</v>
      </c>
      <c r="C5" s="1">
        <v>2158076</v>
      </c>
      <c r="D5" s="1" t="s">
        <v>445</v>
      </c>
      <c r="E5" s="1" t="s">
        <v>356</v>
      </c>
      <c r="F5" s="1" t="s">
        <v>466</v>
      </c>
      <c r="G5" s="10" t="s">
        <v>651</v>
      </c>
      <c r="J5" s="33">
        <v>1986</v>
      </c>
      <c r="K5" s="7">
        <v>639022</v>
      </c>
      <c r="L5" s="7">
        <f>K5/VLOOKUP(J5,'Vísitala gr. 1955-7'!$C$3:$E$67,3,0)*'Vísitala gr. 1955-7'!$E$67</f>
        <v>5887555.2110792026</v>
      </c>
    </row>
    <row r="6" spans="1:14" s="4" customFormat="1" x14ac:dyDescent="0.25">
      <c r="A6" s="1" t="s">
        <v>31</v>
      </c>
      <c r="B6" s="1">
        <v>154847</v>
      </c>
      <c r="C6" s="1">
        <v>2168169</v>
      </c>
      <c r="D6" s="1" t="s">
        <v>5</v>
      </c>
      <c r="E6" s="10" t="s">
        <v>13</v>
      </c>
      <c r="F6" s="10" t="s">
        <v>460</v>
      </c>
      <c r="G6" s="10" t="s">
        <v>651</v>
      </c>
      <c r="H6" s="8"/>
      <c r="I6" s="8"/>
      <c r="J6" s="33">
        <v>1986</v>
      </c>
      <c r="K6" s="7">
        <v>38500</v>
      </c>
      <c r="L6" s="7">
        <f>K6/VLOOKUP(J6,'Vísitala gr. 1955-7'!$C$3:$E$67,3,0)*'Vísitala gr. 1955-7'!$E$67</f>
        <v>354715.29247279326</v>
      </c>
      <c r="M6" s="1"/>
      <c r="N6" s="1"/>
    </row>
    <row r="7" spans="1:14" s="2" customFormat="1" x14ac:dyDescent="0.25">
      <c r="A7" s="1" t="s">
        <v>507</v>
      </c>
      <c r="B7" s="1">
        <v>146848</v>
      </c>
      <c r="C7" s="1">
        <v>2144123</v>
      </c>
      <c r="D7" s="1" t="s">
        <v>440</v>
      </c>
      <c r="E7" s="1" t="s">
        <v>344</v>
      </c>
      <c r="F7" s="1" t="s">
        <v>465</v>
      </c>
      <c r="G7" s="10" t="s">
        <v>651</v>
      </c>
      <c r="H7" s="1"/>
      <c r="I7" s="1"/>
      <c r="J7" s="33">
        <v>1986</v>
      </c>
      <c r="K7" s="7">
        <v>665556</v>
      </c>
      <c r="L7" s="7">
        <f>K7/VLOOKUP(J7,'Vísitala gr. 1955-7'!$C$3:$E$67,3,0)*'Vísitala gr. 1955-7'!$E$67</f>
        <v>6132023.1479746066</v>
      </c>
      <c r="M7" s="1"/>
      <c r="N7" s="1"/>
    </row>
    <row r="8" spans="1:14" x14ac:dyDescent="0.25">
      <c r="A8" s="1" t="s">
        <v>496</v>
      </c>
      <c r="B8" s="1">
        <v>136230</v>
      </c>
      <c r="C8" s="1">
        <v>2113752</v>
      </c>
      <c r="D8" s="1" t="s">
        <v>425</v>
      </c>
      <c r="E8" s="1" t="s">
        <v>257</v>
      </c>
      <c r="F8" s="1" t="s">
        <v>463</v>
      </c>
      <c r="G8" s="10" t="s">
        <v>651</v>
      </c>
      <c r="J8" s="33">
        <v>1987</v>
      </c>
      <c r="K8" s="7">
        <v>1024758</v>
      </c>
      <c r="L8" s="7">
        <f>K8/VLOOKUP(J8,'Vísitala gr. 1955-7'!$C$3:$E$67,3,0)*'Vísitala gr. 1955-7'!$E$67</f>
        <v>7965936.6777402274</v>
      </c>
    </row>
    <row r="9" spans="1:14" x14ac:dyDescent="0.25">
      <c r="A9" s="1" t="s">
        <v>71</v>
      </c>
      <c r="B9" s="1">
        <v>158199</v>
      </c>
      <c r="C9" s="1">
        <v>2176977</v>
      </c>
      <c r="D9" s="1" t="s">
        <v>391</v>
      </c>
      <c r="E9" s="4" t="s">
        <v>101</v>
      </c>
      <c r="F9" s="10" t="s">
        <v>460</v>
      </c>
      <c r="G9" s="10" t="s">
        <v>651</v>
      </c>
      <c r="H9" s="8">
        <v>245000</v>
      </c>
      <c r="I9" s="8">
        <v>1235000</v>
      </c>
      <c r="J9" s="33">
        <v>2006</v>
      </c>
      <c r="N9" s="1" t="s">
        <v>473</v>
      </c>
    </row>
    <row r="10" spans="1:14" x14ac:dyDescent="0.25">
      <c r="A10" s="1" t="s">
        <v>69</v>
      </c>
      <c r="B10" s="1">
        <v>158198</v>
      </c>
      <c r="C10" s="1">
        <v>2176970</v>
      </c>
      <c r="D10" s="1" t="s">
        <v>391</v>
      </c>
      <c r="E10" s="4" t="s">
        <v>101</v>
      </c>
      <c r="F10" s="10" t="s">
        <v>460</v>
      </c>
      <c r="G10" s="10" t="s">
        <v>651</v>
      </c>
      <c r="H10" s="8">
        <v>5615000</v>
      </c>
      <c r="I10" s="8">
        <v>3343000</v>
      </c>
      <c r="J10" s="33">
        <v>2006</v>
      </c>
      <c r="N10" s="1" t="s">
        <v>647</v>
      </c>
    </row>
    <row r="11" spans="1:14" s="4" customFormat="1" x14ac:dyDescent="0.25">
      <c r="A11" s="1" t="s">
        <v>70</v>
      </c>
      <c r="B11" s="1">
        <v>158195</v>
      </c>
      <c r="C11" s="1">
        <v>2176950</v>
      </c>
      <c r="D11" s="1" t="s">
        <v>391</v>
      </c>
      <c r="E11" s="4" t="s">
        <v>101</v>
      </c>
      <c r="F11" s="10" t="s">
        <v>460</v>
      </c>
      <c r="G11" s="10" t="s">
        <v>651</v>
      </c>
      <c r="H11" s="8">
        <v>245000</v>
      </c>
      <c r="I11" s="8">
        <v>924000</v>
      </c>
      <c r="J11" s="33">
        <v>2006</v>
      </c>
      <c r="K11" s="7"/>
      <c r="L11" s="7"/>
      <c r="M11" s="1"/>
      <c r="N11" s="1" t="s">
        <v>472</v>
      </c>
    </row>
    <row r="12" spans="1:14" x14ac:dyDescent="0.25">
      <c r="A12" s="1" t="s">
        <v>267</v>
      </c>
      <c r="B12" s="1">
        <v>136205</v>
      </c>
      <c r="C12" s="1">
        <v>2113583</v>
      </c>
      <c r="D12" s="1" t="s">
        <v>425</v>
      </c>
      <c r="E12" s="1" t="s">
        <v>257</v>
      </c>
      <c r="F12" s="1" t="s">
        <v>463</v>
      </c>
      <c r="G12" s="10" t="s">
        <v>651</v>
      </c>
      <c r="J12" s="33">
        <v>1987</v>
      </c>
      <c r="K12" s="7">
        <v>560559</v>
      </c>
      <c r="L12" s="7">
        <f>K12/VLOOKUP(J12,'Vísitala gr. 1955-7'!$C$3:$E$67,3,0)*'Vísitala gr. 1955-7'!$E$67</f>
        <v>4357494.6456991648</v>
      </c>
    </row>
    <row r="13" spans="1:14" x14ac:dyDescent="0.25">
      <c r="A13" s="1" t="s">
        <v>135</v>
      </c>
      <c r="B13" s="1">
        <v>164172</v>
      </c>
      <c r="C13" s="1">
        <v>2194492</v>
      </c>
      <c r="D13" s="1" t="s">
        <v>404</v>
      </c>
      <c r="E13" s="1" t="s">
        <v>107</v>
      </c>
      <c r="F13" s="4" t="s">
        <v>461</v>
      </c>
      <c r="G13" s="10" t="s">
        <v>651</v>
      </c>
      <c r="H13" s="8"/>
      <c r="I13" s="8"/>
      <c r="J13" s="33">
        <v>1989</v>
      </c>
      <c r="K13" s="7">
        <v>2727150</v>
      </c>
      <c r="L13" s="7">
        <f>K13/VLOOKUP(J13,'Vísitala gr. 1955-7'!$C$3:$E$67,3,0)*'Vísitala gr. 1955-7'!$E$67</f>
        <v>14689870.713054875</v>
      </c>
    </row>
    <row r="14" spans="1:14" x14ac:dyDescent="0.25">
      <c r="A14" s="1" t="s">
        <v>196</v>
      </c>
      <c r="B14" s="1">
        <v>170169</v>
      </c>
      <c r="C14" s="1">
        <v>2208841</v>
      </c>
      <c r="D14" s="1" t="s">
        <v>408</v>
      </c>
      <c r="E14" s="1" t="s">
        <v>155</v>
      </c>
      <c r="F14" s="4" t="s">
        <v>461</v>
      </c>
      <c r="G14" s="10" t="s">
        <v>513</v>
      </c>
      <c r="H14" s="8">
        <v>33900000</v>
      </c>
      <c r="I14" s="8">
        <v>120560000</v>
      </c>
      <c r="J14" s="33"/>
    </row>
    <row r="15" spans="1:14" s="2" customFormat="1" x14ac:dyDescent="0.25">
      <c r="A15" s="1" t="s">
        <v>489</v>
      </c>
      <c r="B15" s="1">
        <v>158488</v>
      </c>
      <c r="C15" s="1">
        <v>2177557</v>
      </c>
      <c r="D15" s="1" t="s">
        <v>391</v>
      </c>
      <c r="E15" s="4" t="s">
        <v>101</v>
      </c>
      <c r="F15" s="10" t="s">
        <v>460</v>
      </c>
      <c r="G15" s="10" t="s">
        <v>651</v>
      </c>
      <c r="H15" s="1"/>
      <c r="I15" s="1"/>
      <c r="J15" s="33">
        <v>1990</v>
      </c>
      <c r="K15" s="7">
        <v>873000</v>
      </c>
      <c r="L15" s="7">
        <f>K15/VLOOKUP(J15,'Vísitala gr. 1955-7'!$C$3:$E$67,3,0)*'Vísitala gr. 1955-7'!$E$67</f>
        <v>3949704.575818303</v>
      </c>
      <c r="M15" s="1"/>
      <c r="N15" s="1"/>
    </row>
    <row r="16" spans="1:14" x14ac:dyDescent="0.25">
      <c r="A16" s="1" t="s">
        <v>212</v>
      </c>
      <c r="D16" s="1" t="s">
        <v>415</v>
      </c>
      <c r="E16" s="1" t="s">
        <v>207</v>
      </c>
      <c r="F16" s="1" t="s">
        <v>462</v>
      </c>
      <c r="G16" s="10" t="s">
        <v>651</v>
      </c>
      <c r="J16" s="33">
        <v>1993</v>
      </c>
      <c r="N16" s="1" t="s">
        <v>649</v>
      </c>
    </row>
    <row r="17" spans="1:14" s="2" customFormat="1" x14ac:dyDescent="0.25">
      <c r="A17" s="1" t="s">
        <v>218</v>
      </c>
      <c r="B17" s="1">
        <v>117904</v>
      </c>
      <c r="C17" s="1">
        <v>2068986</v>
      </c>
      <c r="D17" s="1" t="s">
        <v>415</v>
      </c>
      <c r="E17" s="1" t="s">
        <v>207</v>
      </c>
      <c r="F17" s="1" t="s">
        <v>462</v>
      </c>
      <c r="G17" s="10" t="s">
        <v>651</v>
      </c>
      <c r="H17" s="1"/>
      <c r="I17" s="1"/>
      <c r="J17" s="33">
        <v>2017</v>
      </c>
      <c r="K17" s="7">
        <v>558600000</v>
      </c>
      <c r="L17" s="7">
        <f>K17/VLOOKUP(J17,'Vísitala gr. 1955-7'!$C$3:$E$67,3,0)*'Vísitala gr. 1955-7'!$E$67</f>
        <v>658570036.41005564</v>
      </c>
      <c r="M17" s="1"/>
      <c r="N17" s="1" t="s">
        <v>650</v>
      </c>
    </row>
    <row r="18" spans="1:14" x14ac:dyDescent="0.25">
      <c r="A18" s="1" t="s">
        <v>416</v>
      </c>
      <c r="B18" s="1">
        <v>117903</v>
      </c>
      <c r="C18" s="1">
        <v>2068981</v>
      </c>
      <c r="D18" s="1" t="s">
        <v>415</v>
      </c>
      <c r="E18" s="1" t="s">
        <v>207</v>
      </c>
      <c r="F18" s="1" t="s">
        <v>462</v>
      </c>
      <c r="G18" s="10" t="s">
        <v>651</v>
      </c>
      <c r="J18" s="33">
        <v>1993</v>
      </c>
      <c r="N18" s="1" t="s">
        <v>649</v>
      </c>
    </row>
    <row r="19" spans="1:14" s="2" customFormat="1" x14ac:dyDescent="0.25">
      <c r="A19" s="1" t="s">
        <v>217</v>
      </c>
      <c r="B19" s="1">
        <v>117899</v>
      </c>
      <c r="C19" s="1">
        <v>2068968</v>
      </c>
      <c r="D19" s="1" t="s">
        <v>415</v>
      </c>
      <c r="E19" s="1" t="s">
        <v>207</v>
      </c>
      <c r="F19" s="1" t="s">
        <v>462</v>
      </c>
      <c r="G19" s="10" t="s">
        <v>651</v>
      </c>
      <c r="H19" s="1"/>
      <c r="I19" s="1"/>
      <c r="J19" s="33">
        <v>1993</v>
      </c>
      <c r="K19" s="7"/>
      <c r="L19" s="7"/>
      <c r="M19" s="1"/>
      <c r="N19" s="1" t="s">
        <v>649</v>
      </c>
    </row>
    <row r="20" spans="1:14" x14ac:dyDescent="0.25">
      <c r="A20" s="1" t="s">
        <v>216</v>
      </c>
      <c r="B20" s="1">
        <v>117898</v>
      </c>
      <c r="C20" s="1">
        <v>2068962</v>
      </c>
      <c r="D20" s="1" t="s">
        <v>415</v>
      </c>
      <c r="E20" s="1" t="s">
        <v>207</v>
      </c>
      <c r="F20" s="1" t="s">
        <v>462</v>
      </c>
      <c r="G20" s="10" t="s">
        <v>651</v>
      </c>
      <c r="J20" s="33">
        <v>1993</v>
      </c>
      <c r="N20" s="1" t="s">
        <v>649</v>
      </c>
    </row>
    <row r="21" spans="1:14" s="2" customFormat="1" x14ac:dyDescent="0.25">
      <c r="A21" s="1" t="s">
        <v>495</v>
      </c>
      <c r="B21" s="1">
        <v>136232</v>
      </c>
      <c r="C21" s="1">
        <v>2113772</v>
      </c>
      <c r="D21" s="1" t="s">
        <v>425</v>
      </c>
      <c r="E21" s="1" t="s">
        <v>257</v>
      </c>
      <c r="F21" s="1" t="s">
        <v>463</v>
      </c>
      <c r="G21" s="10" t="s">
        <v>651</v>
      </c>
      <c r="H21" s="1"/>
      <c r="I21" s="1"/>
      <c r="J21" s="33">
        <v>1990</v>
      </c>
      <c r="K21" s="7">
        <v>1171972</v>
      </c>
      <c r="L21" s="7">
        <f>K21/VLOOKUP(J21,'Vísitala gr. 1955-7'!$C$3:$E$67,3,0)*'Vísitala gr. 1955-7'!$E$67</f>
        <v>5302340.402211831</v>
      </c>
      <c r="M21" s="1"/>
      <c r="N21" s="1"/>
    </row>
    <row r="22" spans="1:14" s="2" customFormat="1" x14ac:dyDescent="0.25">
      <c r="A22" s="1" t="s">
        <v>201</v>
      </c>
      <c r="B22" s="1">
        <v>117895</v>
      </c>
      <c r="C22" s="1">
        <v>2068950</v>
      </c>
      <c r="D22" s="1" t="s">
        <v>415</v>
      </c>
      <c r="E22" s="1" t="s">
        <v>207</v>
      </c>
      <c r="F22" s="1" t="s">
        <v>462</v>
      </c>
      <c r="G22" s="10" t="s">
        <v>651</v>
      </c>
      <c r="H22" s="1"/>
      <c r="I22" s="1"/>
      <c r="J22" s="33">
        <v>1993</v>
      </c>
      <c r="K22" s="7"/>
      <c r="L22" s="7"/>
      <c r="M22" s="1"/>
      <c r="N22" s="1" t="s">
        <v>649</v>
      </c>
    </row>
    <row r="23" spans="1:14" s="2" customFormat="1" x14ac:dyDescent="0.25">
      <c r="A23" s="1" t="s">
        <v>215</v>
      </c>
      <c r="B23" s="1">
        <v>117894</v>
      </c>
      <c r="C23" s="1">
        <v>2068943</v>
      </c>
      <c r="D23" s="1" t="s">
        <v>415</v>
      </c>
      <c r="E23" s="1" t="s">
        <v>207</v>
      </c>
      <c r="F23" s="1" t="s">
        <v>462</v>
      </c>
      <c r="G23" s="10" t="s">
        <v>651</v>
      </c>
      <c r="H23" s="1"/>
      <c r="I23" s="1"/>
      <c r="J23" s="33">
        <v>1993</v>
      </c>
      <c r="K23" s="7"/>
      <c r="L23" s="7"/>
      <c r="M23" s="1"/>
      <c r="N23" s="1" t="s">
        <v>649</v>
      </c>
    </row>
    <row r="24" spans="1:14" s="2" customFormat="1" x14ac:dyDescent="0.25">
      <c r="A24" s="1" t="s">
        <v>213</v>
      </c>
      <c r="B24" s="1">
        <v>117891</v>
      </c>
      <c r="C24" s="1">
        <v>2068917</v>
      </c>
      <c r="D24" s="1" t="s">
        <v>415</v>
      </c>
      <c r="E24" s="1" t="s">
        <v>207</v>
      </c>
      <c r="F24" s="1" t="s">
        <v>462</v>
      </c>
      <c r="G24" s="10" t="s">
        <v>651</v>
      </c>
      <c r="H24" s="1"/>
      <c r="I24" s="1"/>
      <c r="J24" s="33">
        <v>1993</v>
      </c>
      <c r="K24" s="7"/>
      <c r="L24" s="7"/>
      <c r="M24" s="1"/>
      <c r="N24" s="1" t="s">
        <v>649</v>
      </c>
    </row>
    <row r="25" spans="1:14" s="4" customFormat="1" x14ac:dyDescent="0.25">
      <c r="A25" s="1" t="s">
        <v>214</v>
      </c>
      <c r="B25" s="1">
        <v>117890</v>
      </c>
      <c r="C25" s="1">
        <v>2068911</v>
      </c>
      <c r="D25" s="1" t="s">
        <v>415</v>
      </c>
      <c r="E25" s="1" t="s">
        <v>207</v>
      </c>
      <c r="F25" s="1" t="s">
        <v>462</v>
      </c>
      <c r="G25" s="10" t="s">
        <v>651</v>
      </c>
      <c r="H25" s="1"/>
      <c r="I25" s="1"/>
      <c r="J25" s="33">
        <v>1993</v>
      </c>
      <c r="K25" s="7"/>
      <c r="L25" s="7"/>
      <c r="M25" s="1"/>
      <c r="N25" s="1" t="s">
        <v>649</v>
      </c>
    </row>
    <row r="26" spans="1:14" x14ac:dyDescent="0.25">
      <c r="A26" s="1" t="s">
        <v>208</v>
      </c>
      <c r="B26" s="1">
        <v>117889</v>
      </c>
      <c r="C26" s="1">
        <v>2068909</v>
      </c>
      <c r="D26" s="1" t="s">
        <v>415</v>
      </c>
      <c r="E26" s="1" t="s">
        <v>207</v>
      </c>
      <c r="F26" s="1" t="s">
        <v>462</v>
      </c>
      <c r="G26" s="10" t="s">
        <v>651</v>
      </c>
      <c r="J26" s="33">
        <v>1993</v>
      </c>
      <c r="N26" s="1" t="s">
        <v>649</v>
      </c>
    </row>
    <row r="27" spans="1:14" s="2" customFormat="1" x14ac:dyDescent="0.25">
      <c r="A27" s="1" t="s">
        <v>210</v>
      </c>
      <c r="B27" s="1">
        <v>117887</v>
      </c>
      <c r="C27" s="1">
        <v>2068901</v>
      </c>
      <c r="D27" s="1" t="s">
        <v>415</v>
      </c>
      <c r="E27" s="1" t="s">
        <v>207</v>
      </c>
      <c r="F27" s="1" t="s">
        <v>462</v>
      </c>
      <c r="G27" s="10" t="s">
        <v>651</v>
      </c>
      <c r="H27" s="1"/>
      <c r="I27" s="1"/>
      <c r="J27" s="33">
        <v>1993</v>
      </c>
      <c r="K27" s="7">
        <v>49200000</v>
      </c>
      <c r="L27" s="7">
        <f>K27/VLOOKUP(J35,'Vísitala gr. 1955-7'!$C$3:$E$67,3,0)*'Vísitala gr. 1955-7'!$E$67</f>
        <v>201166445.68413287</v>
      </c>
      <c r="M27" s="1"/>
      <c r="N27" s="1" t="s">
        <v>649</v>
      </c>
    </row>
    <row r="28" spans="1:14" s="2" customFormat="1" x14ac:dyDescent="0.25">
      <c r="A28" s="1" t="s">
        <v>209</v>
      </c>
      <c r="B28" s="1">
        <v>117886</v>
      </c>
      <c r="C28" s="1">
        <v>2068893</v>
      </c>
      <c r="D28" s="1" t="s">
        <v>415</v>
      </c>
      <c r="E28" s="1" t="s">
        <v>207</v>
      </c>
      <c r="F28" s="1" t="s">
        <v>462</v>
      </c>
      <c r="G28" s="10" t="s">
        <v>651</v>
      </c>
      <c r="H28" s="1"/>
      <c r="I28" s="1"/>
      <c r="J28" s="33">
        <v>1993</v>
      </c>
      <c r="K28" s="7"/>
      <c r="L28" s="7"/>
      <c r="M28" s="1"/>
      <c r="N28" s="1" t="s">
        <v>649</v>
      </c>
    </row>
    <row r="29" spans="1:14" s="2" customFormat="1" x14ac:dyDescent="0.25">
      <c r="A29" s="1" t="s">
        <v>329</v>
      </c>
      <c r="B29" s="1">
        <v>141665</v>
      </c>
      <c r="C29" s="1">
        <v>2127808</v>
      </c>
      <c r="D29" s="1" t="s">
        <v>436</v>
      </c>
      <c r="E29" s="1" t="s">
        <v>327</v>
      </c>
      <c r="F29" s="1" t="s">
        <v>464</v>
      </c>
      <c r="G29" s="10" t="s">
        <v>651</v>
      </c>
      <c r="H29" s="1"/>
      <c r="I29" s="1"/>
      <c r="J29" s="33">
        <v>1991</v>
      </c>
      <c r="K29" s="7">
        <v>840000</v>
      </c>
      <c r="L29" s="7">
        <f>K29/VLOOKUP(J29,'Vísitala gr. 1955-7'!$C$3:$E$67,3,0)*'Vísitala gr. 1955-7'!$E$67</f>
        <v>3512155.0201491895</v>
      </c>
      <c r="M29" s="1"/>
      <c r="N29" s="1"/>
    </row>
    <row r="30" spans="1:14" s="4" customFormat="1" ht="15" customHeight="1" x14ac:dyDescent="0.25">
      <c r="A30" s="1" t="s">
        <v>374</v>
      </c>
      <c r="B30" s="1">
        <v>153775</v>
      </c>
      <c r="C30" s="1">
        <v>2163884</v>
      </c>
      <c r="D30" s="1" t="s">
        <v>448</v>
      </c>
      <c r="E30" s="1" t="s">
        <v>449</v>
      </c>
      <c r="F30" s="1" t="s">
        <v>466</v>
      </c>
      <c r="G30" s="10" t="s">
        <v>651</v>
      </c>
      <c r="H30" s="1"/>
      <c r="I30" s="1"/>
      <c r="J30" s="33">
        <v>1991</v>
      </c>
      <c r="K30" s="7">
        <v>1620138</v>
      </c>
      <c r="L30" s="7">
        <f>K30/VLOOKUP(J30,'Vísitala gr. 1955-7'!$C$3:$E$67,3,0)*'Vísitala gr. 1955-7'!$E$67</f>
        <v>6774018.821469604</v>
      </c>
      <c r="M30" s="1"/>
      <c r="N30" s="1"/>
    </row>
    <row r="31" spans="1:14" x14ac:dyDescent="0.25">
      <c r="A31" s="1" t="s">
        <v>492</v>
      </c>
      <c r="B31" s="1">
        <v>165011</v>
      </c>
      <c r="C31" s="1">
        <v>2196769</v>
      </c>
      <c r="D31" s="1" t="s">
        <v>406</v>
      </c>
      <c r="E31" s="1" t="s">
        <v>107</v>
      </c>
      <c r="F31" s="4" t="s">
        <v>461</v>
      </c>
      <c r="G31" s="10" t="s">
        <v>651</v>
      </c>
      <c r="H31" s="8"/>
      <c r="I31" s="8"/>
      <c r="J31" s="33">
        <v>1992</v>
      </c>
      <c r="K31" s="7">
        <v>2949800</v>
      </c>
      <c r="L31" s="7">
        <f>K31/VLOOKUP(J31,'Vísitala gr. 1955-7'!$C$3:$E$67,3,0)*'Vísitala gr. 1955-7'!$E$67</f>
        <v>12156943.399479395</v>
      </c>
    </row>
    <row r="32" spans="1:14" s="2" customFormat="1" x14ac:dyDescent="0.25">
      <c r="A32" s="1" t="s">
        <v>205</v>
      </c>
      <c r="B32" s="1">
        <v>171758</v>
      </c>
      <c r="C32" s="1">
        <v>2211702</v>
      </c>
      <c r="D32" s="1" t="s">
        <v>412</v>
      </c>
      <c r="E32" s="1" t="s">
        <v>155</v>
      </c>
      <c r="F32" s="4" t="s">
        <v>461</v>
      </c>
      <c r="G32" s="10" t="s">
        <v>651</v>
      </c>
      <c r="H32" s="8">
        <f>7290000</f>
        <v>7290000</v>
      </c>
      <c r="I32" s="8">
        <f>4210000+4610000</f>
        <v>8820000</v>
      </c>
      <c r="J32" s="33">
        <v>2005</v>
      </c>
      <c r="K32" s="7"/>
      <c r="L32" s="7"/>
      <c r="M32" s="1"/>
      <c r="N32" s="1" t="s">
        <v>395</v>
      </c>
    </row>
    <row r="33" spans="1:14" s="4" customFormat="1" x14ac:dyDescent="0.25">
      <c r="A33" s="1" t="s">
        <v>478</v>
      </c>
      <c r="B33" s="1">
        <v>153823</v>
      </c>
      <c r="C33" s="1">
        <v>2164156</v>
      </c>
      <c r="D33" s="1" t="s">
        <v>448</v>
      </c>
      <c r="E33" s="1" t="s">
        <v>449</v>
      </c>
      <c r="F33" s="1" t="s">
        <v>466</v>
      </c>
      <c r="G33" s="10" t="s">
        <v>651</v>
      </c>
      <c r="H33" s="8">
        <f>452000+125000</f>
        <v>577000</v>
      </c>
      <c r="I33" s="8"/>
      <c r="J33" s="33">
        <v>1962</v>
      </c>
      <c r="L33" s="7"/>
      <c r="M33" s="6"/>
      <c r="N33" s="1" t="s">
        <v>395</v>
      </c>
    </row>
    <row r="34" spans="1:14" s="10" customFormat="1" x14ac:dyDescent="0.25">
      <c r="A34" s="1" t="s">
        <v>309</v>
      </c>
      <c r="B34" s="1">
        <v>140642</v>
      </c>
      <c r="C34" s="1">
        <v>2125145</v>
      </c>
      <c r="D34" s="1" t="s">
        <v>431</v>
      </c>
      <c r="E34" s="1" t="s">
        <v>305</v>
      </c>
      <c r="F34" s="1" t="s">
        <v>464</v>
      </c>
      <c r="G34" s="10" t="s">
        <v>513</v>
      </c>
      <c r="H34" s="8">
        <v>901000</v>
      </c>
      <c r="I34" s="8">
        <v>58549000</v>
      </c>
      <c r="J34" s="33"/>
      <c r="K34" s="7"/>
      <c r="L34" s="7"/>
      <c r="M34" s="1"/>
      <c r="N34" s="1"/>
    </row>
    <row r="35" spans="1:14" s="26" customFormat="1" x14ac:dyDescent="0.25">
      <c r="A35" s="1" t="s">
        <v>211</v>
      </c>
      <c r="B35" s="1">
        <v>117897</v>
      </c>
      <c r="C35" s="1">
        <v>2068954</v>
      </c>
      <c r="D35" s="1" t="s">
        <v>415</v>
      </c>
      <c r="E35" s="1" t="s">
        <v>207</v>
      </c>
      <c r="F35" s="1" t="s">
        <v>462</v>
      </c>
      <c r="G35" s="10" t="s">
        <v>651</v>
      </c>
      <c r="H35" s="8"/>
      <c r="I35" s="8"/>
      <c r="J35" s="33">
        <v>1993</v>
      </c>
      <c r="M35" s="1"/>
      <c r="N35" s="1" t="s">
        <v>649</v>
      </c>
    </row>
    <row r="36" spans="1:14" x14ac:dyDescent="0.25">
      <c r="A36" s="1" t="s">
        <v>161</v>
      </c>
      <c r="B36" s="1">
        <v>165483</v>
      </c>
      <c r="C36" s="1">
        <v>2199050</v>
      </c>
      <c r="D36" s="1" t="s">
        <v>409</v>
      </c>
      <c r="E36" s="1" t="s">
        <v>155</v>
      </c>
      <c r="F36" s="4" t="s">
        <v>461</v>
      </c>
      <c r="G36" s="10" t="s">
        <v>651</v>
      </c>
      <c r="H36" s="8"/>
      <c r="I36" s="8"/>
      <c r="J36" s="33">
        <v>1993</v>
      </c>
      <c r="K36" s="7">
        <v>3702142</v>
      </c>
      <c r="L36" s="7">
        <f>K36/VLOOKUP(J36,'Vísitala gr. 1955-7'!$C$3:$E$67,3,0)*'Vísitala gr. 1955-7'!$E$67</f>
        <v>15137129.015405428</v>
      </c>
    </row>
    <row r="37" spans="1:14" x14ac:dyDescent="0.25">
      <c r="A37" s="1" t="s">
        <v>387</v>
      </c>
      <c r="B37" s="1">
        <v>154538</v>
      </c>
      <c r="C37" s="1">
        <v>2167346</v>
      </c>
      <c r="D37" s="1" t="s">
        <v>454</v>
      </c>
      <c r="E37" s="1" t="s">
        <v>452</v>
      </c>
      <c r="F37" s="1" t="s">
        <v>466</v>
      </c>
      <c r="G37" s="10" t="s">
        <v>651</v>
      </c>
      <c r="H37" s="8"/>
      <c r="I37" s="8"/>
      <c r="J37" s="33">
        <v>1993</v>
      </c>
      <c r="K37" s="7">
        <v>1590000</v>
      </c>
      <c r="L37" s="7">
        <f>K37/VLOOKUP(J37,'Vísitala gr. 1955-7'!$C$3:$E$67,3,0)*'Vísitala gr. 1955-7'!$E$67</f>
        <v>6501110.7446701471</v>
      </c>
    </row>
    <row r="38" spans="1:14" s="2" customFormat="1" x14ac:dyDescent="0.25">
      <c r="A38" s="1" t="s">
        <v>175</v>
      </c>
      <c r="B38" s="1">
        <v>166267</v>
      </c>
      <c r="C38" s="1">
        <v>2200979</v>
      </c>
      <c r="D38" s="1" t="s">
        <v>409</v>
      </c>
      <c r="E38" s="1" t="s">
        <v>155</v>
      </c>
      <c r="F38" s="4" t="s">
        <v>461</v>
      </c>
      <c r="G38" s="10" t="s">
        <v>651</v>
      </c>
      <c r="H38" s="8"/>
      <c r="I38" s="8"/>
      <c r="J38" s="33">
        <v>1993</v>
      </c>
      <c r="K38" s="7">
        <v>1000000</v>
      </c>
      <c r="L38" s="7">
        <f>K38/VLOOKUP(J38,'Vísitala gr. 1955-7'!$C$3:$E$67,3,0)*'Vísitala gr. 1955-7'!$E$67</f>
        <v>4088748.8960189605</v>
      </c>
      <c r="M38" s="6"/>
      <c r="N38" s="1"/>
    </row>
    <row r="39" spans="1:14" s="2" customFormat="1" x14ac:dyDescent="0.25">
      <c r="A39" s="1" t="s">
        <v>74</v>
      </c>
      <c r="B39" s="1">
        <v>157446</v>
      </c>
      <c r="C39" s="1">
        <v>2174869</v>
      </c>
      <c r="D39" s="1" t="s">
        <v>5</v>
      </c>
      <c r="E39" s="4" t="s">
        <v>101</v>
      </c>
      <c r="F39" s="10" t="s">
        <v>460</v>
      </c>
      <c r="G39" s="10" t="s">
        <v>651</v>
      </c>
      <c r="H39" s="8"/>
      <c r="I39" s="8"/>
      <c r="J39" s="33">
        <v>1994</v>
      </c>
      <c r="K39" s="7">
        <v>1339000</v>
      </c>
      <c r="L39" s="7">
        <f>K39/VLOOKUP(J39,'Vísitala gr. 1955-7'!$C$3:$E$67,3,0)*'Vísitala gr. 1955-7'!$E$67</f>
        <v>5275064.17734404</v>
      </c>
      <c r="M39" s="1"/>
      <c r="N39" s="1"/>
    </row>
    <row r="40" spans="1:14" x14ac:dyDescent="0.25">
      <c r="A40" s="1" t="s">
        <v>77</v>
      </c>
      <c r="B40" s="1">
        <v>158812</v>
      </c>
      <c r="C40" s="1">
        <v>2178247</v>
      </c>
      <c r="D40" s="1" t="s">
        <v>391</v>
      </c>
      <c r="E40" s="4" t="s">
        <v>101</v>
      </c>
      <c r="F40" s="10" t="s">
        <v>460</v>
      </c>
      <c r="G40" s="10" t="s">
        <v>651</v>
      </c>
      <c r="H40" s="8"/>
      <c r="I40" s="8"/>
      <c r="J40" s="33">
        <v>1995</v>
      </c>
      <c r="K40" s="7">
        <v>2350000</v>
      </c>
      <c r="L40" s="7">
        <f>K40/VLOOKUP(J40,'Vísitala gr. 1955-7'!$C$3:$E$67,3,0)*'Vísitala gr. 1955-7'!$E$67</f>
        <v>8940721.9872985166</v>
      </c>
    </row>
    <row r="41" spans="1:14" x14ac:dyDescent="0.25">
      <c r="A41" s="1" t="s">
        <v>246</v>
      </c>
      <c r="B41" s="1">
        <v>134053</v>
      </c>
      <c r="C41" s="1">
        <v>2106654</v>
      </c>
      <c r="D41" s="1" t="s">
        <v>421</v>
      </c>
      <c r="E41" s="1" t="s">
        <v>233</v>
      </c>
      <c r="F41" s="1" t="s">
        <v>463</v>
      </c>
      <c r="G41" s="10" t="s">
        <v>651</v>
      </c>
      <c r="H41" s="8"/>
      <c r="I41" s="8"/>
      <c r="J41" s="33">
        <v>1995</v>
      </c>
      <c r="K41" s="7">
        <v>1400000</v>
      </c>
      <c r="L41" s="7">
        <f>K41/VLOOKUP(J41,'Vísitala gr. 1955-7'!$C$3:$E$67,3,0)*'Vísitala gr. 1955-7'!$E$67</f>
        <v>5326387.5669012433</v>
      </c>
    </row>
    <row r="42" spans="1:14" x14ac:dyDescent="0.25">
      <c r="A42" s="1" t="s">
        <v>334</v>
      </c>
      <c r="B42" s="1">
        <v>144728</v>
      </c>
      <c r="C42" s="1">
        <v>2136118</v>
      </c>
      <c r="D42" s="1" t="s">
        <v>438</v>
      </c>
      <c r="E42" s="1" t="s">
        <v>332</v>
      </c>
      <c r="F42" s="1" t="s">
        <v>465</v>
      </c>
      <c r="G42" s="10" t="s">
        <v>651</v>
      </c>
      <c r="H42" s="8"/>
      <c r="I42" s="8"/>
      <c r="J42" s="33">
        <v>1995</v>
      </c>
      <c r="K42" s="7">
        <v>6910000</v>
      </c>
      <c r="L42" s="7">
        <f>K42/VLOOKUP(J42,'Vísitala gr. 1955-7'!$C$3:$E$67,3,0)*'Vísitala gr. 1955-7'!$E$67</f>
        <v>26289527.205205422</v>
      </c>
    </row>
    <row r="43" spans="1:14" x14ac:dyDescent="0.25">
      <c r="A43" s="1" t="s">
        <v>320</v>
      </c>
      <c r="B43" s="1">
        <v>140945</v>
      </c>
      <c r="C43" s="1">
        <v>2125701</v>
      </c>
      <c r="D43" s="1" t="s">
        <v>431</v>
      </c>
      <c r="E43" s="1" t="s">
        <v>305</v>
      </c>
      <c r="F43" s="1" t="s">
        <v>464</v>
      </c>
      <c r="G43" s="10" t="s">
        <v>651</v>
      </c>
      <c r="H43" s="8"/>
      <c r="I43" s="8"/>
      <c r="J43" s="33">
        <v>1995</v>
      </c>
      <c r="K43" s="7">
        <v>400000</v>
      </c>
      <c r="L43" s="7">
        <f>K43/VLOOKUP(J43,'Vísitala gr. 1955-7'!$C$3:$E$67,3,0)*'Vísitala gr. 1955-7'!$E$67</f>
        <v>1521825.0191146412</v>
      </c>
    </row>
    <row r="44" spans="1:14" s="2" customFormat="1" x14ac:dyDescent="0.25">
      <c r="A44" s="1" t="s">
        <v>152</v>
      </c>
      <c r="B44" s="1">
        <v>163935</v>
      </c>
      <c r="C44" s="1">
        <v>2192981</v>
      </c>
      <c r="D44" s="1" t="s">
        <v>404</v>
      </c>
      <c r="E44" s="1" t="s">
        <v>107</v>
      </c>
      <c r="F44" s="4" t="s">
        <v>461</v>
      </c>
      <c r="G44" s="10" t="s">
        <v>651</v>
      </c>
      <c r="H44" s="8"/>
      <c r="I44" s="8"/>
      <c r="J44" s="33">
        <v>1995</v>
      </c>
      <c r="K44" s="7">
        <v>1287270</v>
      </c>
      <c r="L44" s="7">
        <f>K44/VLOOKUP(J44,'Vísitala gr. 1955-7'!$C$3:$E$67,3,0)*'Vísitala gr. 1955-7'!$E$67</f>
        <v>4897499.2308892598</v>
      </c>
      <c r="M44" s="1"/>
      <c r="N44" s="1"/>
    </row>
    <row r="45" spans="1:14" s="2" customFormat="1" x14ac:dyDescent="0.25">
      <c r="A45" s="1" t="s">
        <v>203</v>
      </c>
      <c r="B45" s="1">
        <v>171740</v>
      </c>
      <c r="C45" s="1">
        <v>2211591</v>
      </c>
      <c r="D45" s="1" t="s">
        <v>412</v>
      </c>
      <c r="E45" s="1" t="s">
        <v>155</v>
      </c>
      <c r="F45" s="4" t="s">
        <v>461</v>
      </c>
      <c r="G45" s="10" t="s">
        <v>651</v>
      </c>
      <c r="H45" s="8"/>
      <c r="I45" s="8"/>
      <c r="J45" s="33">
        <v>1995</v>
      </c>
      <c r="K45" s="7">
        <v>13414637</v>
      </c>
      <c r="L45" s="7">
        <f>K45/VLOOKUP(J45,'Vísitala gr. 1955-7'!$C$3:$E$67,3,0)*'Vísitala gr. 1955-7'!$E$67</f>
        <v>51036825.522352427</v>
      </c>
      <c r="M45" s="1"/>
      <c r="N45" s="1"/>
    </row>
    <row r="46" spans="1:14" s="2" customFormat="1" x14ac:dyDescent="0.25">
      <c r="A46" s="1" t="s">
        <v>373</v>
      </c>
      <c r="B46" s="1">
        <v>153845</v>
      </c>
      <c r="C46" s="1">
        <v>2164294</v>
      </c>
      <c r="D46" s="1" t="s">
        <v>448</v>
      </c>
      <c r="E46" s="1" t="s">
        <v>449</v>
      </c>
      <c r="F46" s="1" t="s">
        <v>466</v>
      </c>
      <c r="G46" s="10" t="s">
        <v>651</v>
      </c>
      <c r="H46" s="8"/>
      <c r="I46" s="8"/>
      <c r="J46" s="33">
        <v>1995</v>
      </c>
      <c r="K46" s="7">
        <v>2616698</v>
      </c>
      <c r="L46" s="7">
        <f>K46/VLOOKUP(J46,'Vísitala gr. 1955-7'!$C$3:$E$67,3,0)*'Vísitala gr. 1955-7'!$E$67</f>
        <v>9955391.2096681073</v>
      </c>
      <c r="M46" s="1"/>
      <c r="N46" s="1"/>
    </row>
    <row r="47" spans="1:14" s="2" customFormat="1" x14ac:dyDescent="0.25">
      <c r="A47" s="1" t="s">
        <v>241</v>
      </c>
      <c r="B47" s="1">
        <v>134747</v>
      </c>
      <c r="C47" s="1">
        <v>2109001</v>
      </c>
      <c r="D47" s="1" t="s">
        <v>421</v>
      </c>
      <c r="E47" s="1" t="s">
        <v>233</v>
      </c>
      <c r="F47" s="1" t="s">
        <v>463</v>
      </c>
      <c r="G47" s="10" t="s">
        <v>651</v>
      </c>
      <c r="H47" s="8">
        <v>21860000</v>
      </c>
      <c r="I47" s="8"/>
      <c r="J47" s="7"/>
      <c r="K47" s="7"/>
      <c r="L47" s="7"/>
      <c r="M47" s="1"/>
      <c r="N47" s="1" t="s">
        <v>641</v>
      </c>
    </row>
    <row r="48" spans="1:14" s="2" customFormat="1" x14ac:dyDescent="0.25">
      <c r="A48" s="1" t="s">
        <v>368</v>
      </c>
      <c r="B48" s="1">
        <v>153470</v>
      </c>
      <c r="C48" s="1">
        <v>2162336</v>
      </c>
      <c r="D48" s="1" t="s">
        <v>448</v>
      </c>
      <c r="E48" s="1" t="s">
        <v>449</v>
      </c>
      <c r="F48" s="1" t="s">
        <v>466</v>
      </c>
      <c r="G48" s="10" t="s">
        <v>651</v>
      </c>
      <c r="H48" s="8"/>
      <c r="I48" s="8"/>
      <c r="J48" s="33">
        <v>1996</v>
      </c>
      <c r="K48" s="7">
        <v>2350000</v>
      </c>
      <c r="L48" s="7">
        <f>K48/VLOOKUP(J48,'Vísitala gr. 1955-7'!$C$3:$E$67,3,0)*'Vísitala gr. 1955-7'!$E$67</f>
        <v>8702189.2766198721</v>
      </c>
      <c r="M48" s="1"/>
      <c r="N48" s="1"/>
    </row>
    <row r="49" spans="1:14" x14ac:dyDescent="0.25">
      <c r="A49" s="1" t="s">
        <v>352</v>
      </c>
      <c r="B49" s="1">
        <v>146034</v>
      </c>
      <c r="C49" s="1">
        <v>2140445</v>
      </c>
      <c r="D49" s="1" t="s">
        <v>440</v>
      </c>
      <c r="E49" s="1" t="s">
        <v>344</v>
      </c>
      <c r="F49" s="1" t="s">
        <v>465</v>
      </c>
      <c r="G49" s="10" t="s">
        <v>651</v>
      </c>
      <c r="H49" s="8"/>
      <c r="I49" s="8"/>
      <c r="J49" s="33">
        <v>1996</v>
      </c>
      <c r="K49" s="7">
        <v>1110000</v>
      </c>
      <c r="L49" s="7">
        <f>K49/VLOOKUP(J49,'Vísitala gr. 1955-7'!$C$3:$E$67,3,0)*'Vísitala gr. 1955-7'!$E$67</f>
        <v>4110395.7859778972</v>
      </c>
    </row>
    <row r="50" spans="1:14" x14ac:dyDescent="0.25">
      <c r="A50" s="1" t="s">
        <v>204</v>
      </c>
      <c r="B50" s="1">
        <v>172321</v>
      </c>
      <c r="C50" s="1">
        <v>2243393</v>
      </c>
      <c r="D50" s="1" t="s">
        <v>412</v>
      </c>
      <c r="E50" s="1" t="s">
        <v>155</v>
      </c>
      <c r="F50" s="4" t="s">
        <v>461</v>
      </c>
      <c r="G50" s="10" t="s">
        <v>651</v>
      </c>
      <c r="H50" s="8"/>
      <c r="I50" s="8"/>
      <c r="J50" s="33">
        <v>1996</v>
      </c>
      <c r="K50" s="7">
        <v>11868461</v>
      </c>
      <c r="L50" s="7">
        <f>K50/VLOOKUP(J50,'Vísitala gr. 1955-7'!$C$3:$E$67,3,0)*'Vísitala gr. 1955-7'!$E$67</f>
        <v>43949614.4868856</v>
      </c>
    </row>
    <row r="51" spans="1:14" x14ac:dyDescent="0.25">
      <c r="A51" s="1" t="s">
        <v>124</v>
      </c>
      <c r="B51" s="1">
        <v>164004</v>
      </c>
      <c r="C51" s="1">
        <v>2193602</v>
      </c>
      <c r="D51" s="1" t="s">
        <v>404</v>
      </c>
      <c r="E51" s="1" t="s">
        <v>107</v>
      </c>
      <c r="F51" s="4" t="s">
        <v>461</v>
      </c>
      <c r="G51" s="10" t="s">
        <v>651</v>
      </c>
      <c r="H51" s="8"/>
      <c r="I51" s="8"/>
      <c r="J51" s="33">
        <v>1996</v>
      </c>
      <c r="K51" s="7">
        <v>800000</v>
      </c>
      <c r="L51" s="7">
        <f>K51/VLOOKUP(J51,'Vísitala gr. 1955-7'!$C$3:$E$67,3,0)*'Vísitala gr. 1955-7'!$E$67</f>
        <v>2962447.4133174033</v>
      </c>
    </row>
    <row r="52" spans="1:14" s="2" customFormat="1" x14ac:dyDescent="0.25">
      <c r="A52" s="1" t="s">
        <v>157</v>
      </c>
      <c r="B52" s="1">
        <v>167176</v>
      </c>
      <c r="C52" s="1">
        <v>2205193</v>
      </c>
      <c r="D52" s="1" t="s">
        <v>408</v>
      </c>
      <c r="E52" s="1" t="s">
        <v>155</v>
      </c>
      <c r="F52" s="4" t="s">
        <v>461</v>
      </c>
      <c r="G52" s="10" t="s">
        <v>651</v>
      </c>
      <c r="H52" s="8"/>
      <c r="I52" s="8"/>
      <c r="J52" s="33">
        <v>1997</v>
      </c>
      <c r="K52" s="7">
        <v>8600000</v>
      </c>
      <c r="L52" s="7">
        <f>K52/VLOOKUP(J52,'Vísitala gr. 1955-7'!$C$3:$E$67,3,0)*'Vísitala gr. 1955-7'!$E$67</f>
        <v>29895179.709442407</v>
      </c>
      <c r="M52" s="1"/>
      <c r="N52" s="1"/>
    </row>
    <row r="53" spans="1:14" s="2" customFormat="1" x14ac:dyDescent="0.25">
      <c r="A53" s="1" t="s">
        <v>234</v>
      </c>
      <c r="B53" s="1">
        <v>133821</v>
      </c>
      <c r="C53" s="1">
        <v>2105872</v>
      </c>
      <c r="D53" s="1" t="s">
        <v>421</v>
      </c>
      <c r="E53" s="1" t="s">
        <v>233</v>
      </c>
      <c r="F53" s="1" t="s">
        <v>463</v>
      </c>
      <c r="G53" s="10" t="s">
        <v>651</v>
      </c>
      <c r="H53" s="8"/>
      <c r="I53" s="8"/>
      <c r="J53" s="33">
        <v>1997</v>
      </c>
      <c r="K53" s="7">
        <v>2853860</v>
      </c>
      <c r="L53" s="7">
        <f>K53/VLOOKUP(J53,'Vísitala gr. 1955-7'!$C$3:$E$67,3,0)*'Vísitala gr. 1955-7'!$E$67</f>
        <v>9920541.5773941055</v>
      </c>
      <c r="M53" s="1"/>
      <c r="N53" s="1"/>
    </row>
    <row r="54" spans="1:14" x14ac:dyDescent="0.25">
      <c r="A54" s="1" t="s">
        <v>176</v>
      </c>
      <c r="B54" s="1">
        <v>166241</v>
      </c>
      <c r="C54" s="1">
        <v>2200812</v>
      </c>
      <c r="D54" s="1" t="s">
        <v>409</v>
      </c>
      <c r="E54" s="1" t="s">
        <v>155</v>
      </c>
      <c r="F54" s="4" t="s">
        <v>461</v>
      </c>
      <c r="G54" s="10" t="s">
        <v>651</v>
      </c>
      <c r="H54" s="8"/>
      <c r="I54" s="8"/>
      <c r="J54" s="33">
        <v>1997</v>
      </c>
      <c r="K54" s="7">
        <v>1314323</v>
      </c>
      <c r="L54" s="7">
        <f>K54/VLOOKUP(J54,'Vísitala gr. 1955-7'!$C$3:$E$67,3,0)*'Vísitala gr. 1955-7'!$E$67</f>
        <v>4568828.1722387765</v>
      </c>
    </row>
    <row r="55" spans="1:14" x14ac:dyDescent="0.25">
      <c r="A55" s="1" t="s">
        <v>136</v>
      </c>
      <c r="B55" s="1">
        <v>164176</v>
      </c>
      <c r="C55" s="1">
        <v>2194499</v>
      </c>
      <c r="D55" s="1" t="s">
        <v>404</v>
      </c>
      <c r="E55" s="1" t="s">
        <v>107</v>
      </c>
      <c r="F55" s="4" t="s">
        <v>461</v>
      </c>
      <c r="G55" s="10" t="s">
        <v>651</v>
      </c>
      <c r="H55" s="8"/>
      <c r="I55" s="8"/>
      <c r="J55" s="33">
        <v>1997</v>
      </c>
      <c r="K55" s="7">
        <v>2261827</v>
      </c>
      <c r="L55" s="7">
        <f>K55/VLOOKUP(J55,'Vísitala gr. 1955-7'!$C$3:$E$67,3,0)*'Vísitala gr. 1955-7'!$E$67</f>
        <v>7862526.1205429062</v>
      </c>
    </row>
    <row r="56" spans="1:14" x14ac:dyDescent="0.25">
      <c r="A56" s="1" t="s">
        <v>128</v>
      </c>
      <c r="B56" s="1">
        <v>164047</v>
      </c>
      <c r="C56" s="1">
        <v>2193938</v>
      </c>
      <c r="D56" s="1" t="s">
        <v>404</v>
      </c>
      <c r="E56" s="1" t="s">
        <v>107</v>
      </c>
      <c r="F56" s="4" t="s">
        <v>461</v>
      </c>
      <c r="G56" s="10" t="s">
        <v>651</v>
      </c>
      <c r="H56" s="8"/>
      <c r="I56" s="8"/>
      <c r="J56" s="33">
        <v>1997</v>
      </c>
      <c r="K56" s="7">
        <v>756000</v>
      </c>
      <c r="L56" s="7">
        <f>K56/VLOOKUP(J56,'Vísitala gr. 1955-7'!$C$3:$E$67,3,0)*'Vísitala gr. 1955-7'!$E$67</f>
        <v>2627994.8674812163</v>
      </c>
    </row>
    <row r="57" spans="1:14" x14ac:dyDescent="0.25">
      <c r="A57" s="1" t="s">
        <v>120</v>
      </c>
      <c r="B57" s="1">
        <v>163990</v>
      </c>
      <c r="C57" s="1">
        <v>2193418</v>
      </c>
      <c r="D57" s="1" t="s">
        <v>404</v>
      </c>
      <c r="E57" s="1" t="s">
        <v>107</v>
      </c>
      <c r="F57" s="4" t="s">
        <v>461</v>
      </c>
      <c r="G57" s="10" t="s">
        <v>651</v>
      </c>
      <c r="H57" s="8"/>
      <c r="I57" s="8"/>
      <c r="J57" s="33">
        <v>1997</v>
      </c>
      <c r="K57" s="7">
        <v>990000</v>
      </c>
      <c r="L57" s="7">
        <f>K57/VLOOKUP(J57,'Vísitala gr. 1955-7'!$C$3:$E$67,3,0)*'Vísitala gr. 1955-7'!$E$67</f>
        <v>3441421.8502730215</v>
      </c>
    </row>
    <row r="58" spans="1:14" x14ac:dyDescent="0.25">
      <c r="A58" s="1" t="s">
        <v>110</v>
      </c>
      <c r="B58" s="1">
        <v>163743</v>
      </c>
      <c r="C58" s="1">
        <v>2191601</v>
      </c>
      <c r="D58" s="1" t="s">
        <v>404</v>
      </c>
      <c r="E58" s="1" t="s">
        <v>107</v>
      </c>
      <c r="F58" s="4" t="s">
        <v>461</v>
      </c>
      <c r="G58" s="10" t="s">
        <v>651</v>
      </c>
      <c r="H58" s="8"/>
      <c r="I58" s="8"/>
      <c r="J58" s="33">
        <v>1997</v>
      </c>
      <c r="K58" s="7">
        <v>2790000</v>
      </c>
      <c r="L58" s="7">
        <f>K58/VLOOKUP(J58,'Vísitala gr. 1955-7'!$C$3:$E$67,3,0)*'Vísitala gr. 1955-7'!$E$67</f>
        <v>9698552.4871330615</v>
      </c>
      <c r="N58" s="1" t="s">
        <v>459</v>
      </c>
    </row>
    <row r="59" spans="1:14" x14ac:dyDescent="0.25">
      <c r="A59" s="1" t="s">
        <v>99</v>
      </c>
      <c r="B59" s="1">
        <v>146049</v>
      </c>
      <c r="C59" s="1">
        <v>2140553</v>
      </c>
      <c r="D59" s="1" t="s">
        <v>440</v>
      </c>
      <c r="E59" s="1" t="s">
        <v>344</v>
      </c>
      <c r="F59" s="1" t="s">
        <v>465</v>
      </c>
      <c r="G59" s="10" t="s">
        <v>651</v>
      </c>
      <c r="H59" s="8"/>
      <c r="I59" s="8"/>
      <c r="J59" s="33">
        <v>1997</v>
      </c>
      <c r="K59" s="7">
        <v>1423923</v>
      </c>
      <c r="L59" s="7">
        <f>K59/VLOOKUP(J59,'Vísitala gr. 1955-7'!$C$3:$E$67,3,0)*'Vísitala gr. 1955-7'!$E$67</f>
        <v>4949817.9043498095</v>
      </c>
    </row>
    <row r="60" spans="1:14" x14ac:dyDescent="0.25">
      <c r="A60" s="1" t="s">
        <v>256</v>
      </c>
      <c r="B60" s="1">
        <v>136217</v>
      </c>
      <c r="C60" s="1">
        <v>2112769</v>
      </c>
      <c r="D60" s="1" t="s">
        <v>425</v>
      </c>
      <c r="E60" s="1" t="s">
        <v>253</v>
      </c>
      <c r="F60" s="1" t="s">
        <v>463</v>
      </c>
      <c r="G60" s="10" t="s">
        <v>651</v>
      </c>
      <c r="H60" s="8"/>
      <c r="I60" s="8"/>
      <c r="J60" s="33">
        <v>1998</v>
      </c>
      <c r="K60" s="7">
        <v>4314000</v>
      </c>
      <c r="L60" s="7">
        <f>K60/VLOOKUP(J60,'Vísitala gr. 1955-7'!$C$3:$E$67,3,0)*'Vísitala gr. 1955-7'!$E$67</f>
        <v>14522130.33093565</v>
      </c>
      <c r="N60" s="13"/>
    </row>
    <row r="61" spans="1:14" x14ac:dyDescent="0.25">
      <c r="A61" s="1" t="s">
        <v>255</v>
      </c>
      <c r="B61" s="1">
        <v>136120</v>
      </c>
      <c r="C61" s="1">
        <v>2113105</v>
      </c>
      <c r="D61" s="1" t="s">
        <v>424</v>
      </c>
      <c r="E61" s="1" t="s">
        <v>253</v>
      </c>
      <c r="F61" s="1" t="s">
        <v>463</v>
      </c>
      <c r="G61" s="10" t="s">
        <v>651</v>
      </c>
      <c r="H61" s="8"/>
      <c r="I61" s="8"/>
      <c r="J61" s="33">
        <v>1998</v>
      </c>
      <c r="K61" s="7">
        <v>2800000</v>
      </c>
      <c r="L61" s="7">
        <f>K61/VLOOKUP(J61,'Vísitala gr. 1955-7'!$C$3:$E$67,3,0)*'Vísitala gr. 1955-7'!$E$67</f>
        <v>9425582.9686184097</v>
      </c>
    </row>
    <row r="62" spans="1:14" x14ac:dyDescent="0.25">
      <c r="A62" s="1" t="s">
        <v>32</v>
      </c>
      <c r="B62" s="1">
        <v>166273</v>
      </c>
      <c r="C62" s="1">
        <v>2201020</v>
      </c>
      <c r="D62" s="1" t="s">
        <v>409</v>
      </c>
      <c r="E62" s="1" t="s">
        <v>155</v>
      </c>
      <c r="F62" s="4" t="s">
        <v>461</v>
      </c>
      <c r="G62" s="10" t="s">
        <v>651</v>
      </c>
      <c r="H62" s="8"/>
      <c r="I62" s="8"/>
      <c r="J62" s="33">
        <v>1998</v>
      </c>
      <c r="K62" s="7">
        <v>1361244</v>
      </c>
      <c r="L62" s="7">
        <f>K62/VLOOKUP(J62,'Vísitala gr. 1955-7'!$C$3:$E$67,3,0)*'Vísitala gr. 1955-7'!$E$67</f>
        <v>4582327.9509049989</v>
      </c>
    </row>
    <row r="63" spans="1:14" x14ac:dyDescent="0.25">
      <c r="A63" s="1" t="s">
        <v>173</v>
      </c>
      <c r="B63" s="1">
        <v>166227</v>
      </c>
      <c r="C63" s="1">
        <v>2200722</v>
      </c>
      <c r="D63" s="1" t="s">
        <v>409</v>
      </c>
      <c r="E63" s="1" t="s">
        <v>155</v>
      </c>
      <c r="F63" s="4" t="s">
        <v>461</v>
      </c>
      <c r="G63" s="10" t="s">
        <v>651</v>
      </c>
      <c r="H63" s="8"/>
      <c r="I63" s="8"/>
      <c r="J63" s="33">
        <v>1998</v>
      </c>
      <c r="K63" s="7">
        <v>1810382</v>
      </c>
      <c r="L63" s="7">
        <f>K63/VLOOKUP(J63,'Vísitala gr. 1955-7'!$C$3:$E$67,3,0)*'Vísitala gr. 1955-7'!$E$67</f>
        <v>6094252.0521047609</v>
      </c>
    </row>
    <row r="64" spans="1:14" x14ac:dyDescent="0.25">
      <c r="A64" s="1" t="s">
        <v>56</v>
      </c>
      <c r="B64" s="1">
        <v>158498</v>
      </c>
      <c r="C64" s="1">
        <v>2177612</v>
      </c>
      <c r="D64" s="1" t="s">
        <v>391</v>
      </c>
      <c r="E64" s="4" t="s">
        <v>101</v>
      </c>
      <c r="F64" s="10" t="s">
        <v>460</v>
      </c>
      <c r="G64" s="10" t="s">
        <v>651</v>
      </c>
      <c r="H64" s="8">
        <v>433000</v>
      </c>
      <c r="I64" s="8">
        <v>1693000</v>
      </c>
      <c r="J64" s="33">
        <v>2004</v>
      </c>
      <c r="N64" s="1" t="s">
        <v>395</v>
      </c>
    </row>
    <row r="65" spans="1:14" x14ac:dyDescent="0.25">
      <c r="A65" s="1" t="s">
        <v>134</v>
      </c>
      <c r="B65" s="1">
        <v>164167</v>
      </c>
      <c r="C65" s="1">
        <v>2194471</v>
      </c>
      <c r="D65" s="1" t="s">
        <v>404</v>
      </c>
      <c r="E65" s="1" t="s">
        <v>107</v>
      </c>
      <c r="F65" s="4" t="s">
        <v>461</v>
      </c>
      <c r="G65" s="10" t="s">
        <v>651</v>
      </c>
      <c r="H65" s="8"/>
      <c r="I65" s="8"/>
      <c r="J65" s="33">
        <v>1998</v>
      </c>
      <c r="K65" s="7">
        <v>1950000</v>
      </c>
      <c r="L65" s="7">
        <f>K65/VLOOKUP(J65,'Vísitala gr. 1955-7'!$C$3:$E$67,3,0)*'Vísitala gr. 1955-7'!$E$67</f>
        <v>6564245.2817163924</v>
      </c>
    </row>
    <row r="66" spans="1:14" x14ac:dyDescent="0.25">
      <c r="A66" s="1" t="s">
        <v>129</v>
      </c>
      <c r="B66" s="1">
        <v>164063</v>
      </c>
      <c r="C66" s="1">
        <v>2194165</v>
      </c>
      <c r="D66" s="1" t="s">
        <v>404</v>
      </c>
      <c r="E66" s="1" t="s">
        <v>107</v>
      </c>
      <c r="F66" s="4" t="s">
        <v>461</v>
      </c>
      <c r="G66" s="10" t="s">
        <v>651</v>
      </c>
      <c r="H66" s="8"/>
      <c r="I66" s="8"/>
      <c r="J66" s="33">
        <v>1998</v>
      </c>
      <c r="K66" s="7">
        <v>1400000</v>
      </c>
      <c r="L66" s="7">
        <f>K66/VLOOKUP(J66,'Vísitala gr. 1955-7'!$C$3:$E$67,3,0)*'Vísitala gr. 1955-7'!$E$67</f>
        <v>4712791.4843092049</v>
      </c>
    </row>
    <row r="67" spans="1:14" x14ac:dyDescent="0.25">
      <c r="A67" s="1" t="s">
        <v>146</v>
      </c>
      <c r="B67" s="1">
        <v>164561</v>
      </c>
      <c r="C67" s="1">
        <v>2195703</v>
      </c>
      <c r="D67" s="1" t="s">
        <v>406</v>
      </c>
      <c r="E67" s="1" t="s">
        <v>107</v>
      </c>
      <c r="F67" s="4" t="s">
        <v>461</v>
      </c>
      <c r="G67" s="10" t="s">
        <v>651</v>
      </c>
      <c r="H67" s="8"/>
      <c r="I67" s="8"/>
      <c r="J67" s="33">
        <v>1998</v>
      </c>
      <c r="K67" s="7">
        <v>3290000</v>
      </c>
      <c r="L67" s="7">
        <f>K67/VLOOKUP(J67,'Vísitala gr. 1955-7'!$C$3:$E$67,3,0)*'Vísitala gr. 1955-7'!$E$67</f>
        <v>11075059.98812663</v>
      </c>
    </row>
    <row r="68" spans="1:14" x14ac:dyDescent="0.25">
      <c r="A68" s="1" t="s">
        <v>185</v>
      </c>
      <c r="B68" s="1">
        <v>166484</v>
      </c>
      <c r="C68" s="1">
        <v>2202006</v>
      </c>
      <c r="D68" s="1" t="s">
        <v>413</v>
      </c>
      <c r="E68" s="1" t="s">
        <v>155</v>
      </c>
      <c r="F68" s="4" t="s">
        <v>461</v>
      </c>
      <c r="G68" s="10" t="s">
        <v>651</v>
      </c>
      <c r="H68" s="8"/>
      <c r="I68" s="8"/>
      <c r="J68" s="33">
        <v>1998</v>
      </c>
      <c r="K68" s="7">
        <v>7423480</v>
      </c>
      <c r="L68" s="7">
        <f>K68/VLOOKUP(J68,'Vísitala gr. 1955-7'!$C$3:$E$67,3,0)*'Vísitala gr. 1955-7'!$E$67</f>
        <v>24989509.519956924</v>
      </c>
    </row>
    <row r="69" spans="1:14" x14ac:dyDescent="0.25">
      <c r="A69" s="1" t="s">
        <v>190</v>
      </c>
      <c r="B69" s="1">
        <v>166434</v>
      </c>
      <c r="C69" s="1">
        <v>2201693</v>
      </c>
      <c r="D69" s="1" t="s">
        <v>413</v>
      </c>
      <c r="E69" s="1" t="s">
        <v>155</v>
      </c>
      <c r="F69" s="4" t="s">
        <v>461</v>
      </c>
      <c r="G69" s="10" t="s">
        <v>651</v>
      </c>
      <c r="H69" s="8"/>
      <c r="I69" s="8"/>
      <c r="J69" s="33">
        <v>1998</v>
      </c>
      <c r="K69" s="7">
        <v>1947982</v>
      </c>
      <c r="L69" s="7">
        <f>K69/VLOOKUP(J69,'Vísitala gr. 1955-7'!$C$3:$E$67,3,0)*'Vísitala gr. 1955-7'!$E$67</f>
        <v>6557452.1294197235</v>
      </c>
    </row>
    <row r="70" spans="1:14" x14ac:dyDescent="0.25">
      <c r="A70" s="2" t="s">
        <v>38</v>
      </c>
      <c r="B70" s="2">
        <v>159125</v>
      </c>
      <c r="C70" s="2">
        <v>2179232</v>
      </c>
      <c r="D70" s="2" t="s">
        <v>5</v>
      </c>
      <c r="E70" s="2" t="s">
        <v>101</v>
      </c>
      <c r="F70" s="10" t="s">
        <v>460</v>
      </c>
      <c r="G70" s="10" t="s">
        <v>651</v>
      </c>
      <c r="H70" s="8"/>
      <c r="I70" s="8"/>
      <c r="J70" s="33">
        <v>1999</v>
      </c>
      <c r="K70" s="9">
        <v>700000</v>
      </c>
      <c r="L70" s="7">
        <f>K70/VLOOKUP(J70,'Vísitala gr. 1955-7'!$C$3:$E$67,3,0)*'Vísitala gr. 1955-7'!$E$67</f>
        <v>2310367.6530308365</v>
      </c>
      <c r="M70" s="2"/>
      <c r="N70" s="2"/>
    </row>
    <row r="71" spans="1:14" x14ac:dyDescent="0.25">
      <c r="A71" s="1" t="s">
        <v>115</v>
      </c>
      <c r="B71" s="1">
        <v>163787</v>
      </c>
      <c r="C71" s="1">
        <v>2191958</v>
      </c>
      <c r="D71" s="1" t="s">
        <v>404</v>
      </c>
      <c r="E71" s="1" t="s">
        <v>107</v>
      </c>
      <c r="F71" s="4" t="s">
        <v>461</v>
      </c>
      <c r="G71" s="10" t="s">
        <v>651</v>
      </c>
      <c r="H71" s="8"/>
      <c r="I71" s="8"/>
      <c r="J71" s="33">
        <v>1999</v>
      </c>
      <c r="K71" s="7">
        <v>3500000</v>
      </c>
      <c r="L71" s="7">
        <f>K71/VLOOKUP(J71,'Vísitala gr. 1955-7'!$C$3:$E$67,3,0)*'Vísitala gr. 1955-7'!$E$67</f>
        <v>11551838.265154183</v>
      </c>
    </row>
    <row r="72" spans="1:14" x14ac:dyDescent="0.25">
      <c r="A72" s="1" t="s">
        <v>14</v>
      </c>
      <c r="B72" s="20">
        <v>156959</v>
      </c>
      <c r="C72" s="1">
        <v>2173030</v>
      </c>
      <c r="D72" s="1" t="s">
        <v>457</v>
      </c>
      <c r="E72" s="10" t="s">
        <v>13</v>
      </c>
      <c r="F72" s="10" t="s">
        <v>460</v>
      </c>
      <c r="G72" s="10" t="s">
        <v>651</v>
      </c>
      <c r="H72" s="8"/>
      <c r="I72" s="8"/>
      <c r="J72" s="33">
        <v>1999</v>
      </c>
      <c r="K72" s="7">
        <v>1696000</v>
      </c>
      <c r="L72" s="7">
        <f>K72/VLOOKUP(J72,'Vísitala gr. 1955-7'!$C$3:$E$67,3,0)*'Vísitala gr. 1955-7'!$E$67</f>
        <v>5597690.7707718546</v>
      </c>
    </row>
    <row r="73" spans="1:14" x14ac:dyDescent="0.25">
      <c r="A73" s="1" t="s">
        <v>407</v>
      </c>
      <c r="B73" s="1">
        <v>159103</v>
      </c>
      <c r="C73" s="1">
        <v>2179055</v>
      </c>
      <c r="D73" s="1" t="s">
        <v>5</v>
      </c>
      <c r="E73" s="1" t="s">
        <v>101</v>
      </c>
      <c r="F73" s="10" t="s">
        <v>460</v>
      </c>
      <c r="G73" s="10" t="s">
        <v>651</v>
      </c>
      <c r="H73" s="8"/>
      <c r="I73" s="8"/>
      <c r="J73" s="33">
        <v>1999</v>
      </c>
      <c r="K73" s="7">
        <v>800000</v>
      </c>
      <c r="L73" s="7">
        <f>K73/VLOOKUP(J73,'Vísitala gr. 1955-7'!$C$3:$E$67,3,0)*'Vísitala gr. 1955-7'!$E$67</f>
        <v>2640420.1748923846</v>
      </c>
    </row>
    <row r="74" spans="1:14" x14ac:dyDescent="0.25">
      <c r="A74" s="1" t="s">
        <v>287</v>
      </c>
      <c r="B74" s="1">
        <v>139650</v>
      </c>
      <c r="C74" s="1">
        <v>2122484</v>
      </c>
      <c r="D74" s="1" t="s">
        <v>430</v>
      </c>
      <c r="E74" s="1" t="s">
        <v>390</v>
      </c>
      <c r="F74" s="1" t="s">
        <v>464</v>
      </c>
      <c r="G74" s="10" t="s">
        <v>651</v>
      </c>
      <c r="H74" s="8"/>
      <c r="I74" s="8"/>
      <c r="J74" s="33">
        <v>1999</v>
      </c>
      <c r="K74" s="7">
        <v>1200000</v>
      </c>
      <c r="L74" s="7">
        <f>K74/VLOOKUP(J74,'Vísitala gr. 1955-7'!$C$3:$E$67,3,0)*'Vísitala gr. 1955-7'!$E$67</f>
        <v>3960630.2623385764</v>
      </c>
    </row>
    <row r="75" spans="1:14" x14ac:dyDescent="0.25">
      <c r="A75" s="1" t="s">
        <v>265</v>
      </c>
      <c r="B75" s="1">
        <v>136190</v>
      </c>
      <c r="C75" s="1">
        <v>2113503</v>
      </c>
      <c r="D75" s="1" t="s">
        <v>425</v>
      </c>
      <c r="E75" s="1" t="s">
        <v>257</v>
      </c>
      <c r="F75" s="1" t="s">
        <v>463</v>
      </c>
      <c r="G75" s="10" t="s">
        <v>651</v>
      </c>
      <c r="H75" s="8"/>
      <c r="I75" s="8"/>
      <c r="J75" s="33">
        <v>1999</v>
      </c>
      <c r="K75" s="7">
        <v>2684104</v>
      </c>
      <c r="L75" s="7">
        <f>K75/VLOOKUP(J75,'Vísitala gr. 1955-7'!$C$3:$E$67,3,0)*'Vísitala gr. 1955-7'!$E$67</f>
        <v>8858952.9413866848</v>
      </c>
    </row>
    <row r="76" spans="1:14" x14ac:dyDescent="0.25">
      <c r="A76" s="1" t="s">
        <v>378</v>
      </c>
      <c r="B76" s="1">
        <v>153899</v>
      </c>
      <c r="C76" s="1">
        <v>2164668</v>
      </c>
      <c r="D76" s="1" t="s">
        <v>448</v>
      </c>
      <c r="E76" s="1" t="s">
        <v>449</v>
      </c>
      <c r="F76" s="1" t="s">
        <v>466</v>
      </c>
      <c r="G76" s="10" t="s">
        <v>651</v>
      </c>
      <c r="H76" s="8"/>
      <c r="I76" s="8"/>
      <c r="J76" s="33">
        <v>1999</v>
      </c>
      <c r="K76" s="7">
        <v>2100000</v>
      </c>
      <c r="L76" s="7">
        <f>K76/VLOOKUP(J76,'Vísitala gr. 1955-7'!$C$3:$E$67,3,0)*'Vísitala gr. 1955-7'!$E$67</f>
        <v>6931102.959092509</v>
      </c>
    </row>
    <row r="77" spans="1:14" x14ac:dyDescent="0.25">
      <c r="A77" s="1" t="s">
        <v>159</v>
      </c>
      <c r="B77" s="1">
        <v>165471</v>
      </c>
      <c r="C77" s="1">
        <v>2198975</v>
      </c>
      <c r="D77" s="1" t="s">
        <v>409</v>
      </c>
      <c r="E77" s="1" t="s">
        <v>155</v>
      </c>
      <c r="F77" s="4" t="s">
        <v>461</v>
      </c>
      <c r="G77" s="10" t="s">
        <v>651</v>
      </c>
      <c r="H77" s="8">
        <v>804000</v>
      </c>
      <c r="I77" s="8">
        <v>26810000</v>
      </c>
      <c r="J77" s="7"/>
      <c r="N77" s="1" t="s">
        <v>395</v>
      </c>
    </row>
    <row r="78" spans="1:14" x14ac:dyDescent="0.25">
      <c r="A78" s="1" t="s">
        <v>270</v>
      </c>
      <c r="B78" s="1">
        <v>136240</v>
      </c>
      <c r="C78" s="1">
        <v>2113825</v>
      </c>
      <c r="D78" s="1" t="s">
        <v>425</v>
      </c>
      <c r="E78" s="1" t="s">
        <v>257</v>
      </c>
      <c r="F78" s="1" t="s">
        <v>463</v>
      </c>
      <c r="G78" s="10" t="s">
        <v>651</v>
      </c>
      <c r="H78" s="8"/>
      <c r="I78" s="8"/>
      <c r="J78" s="33">
        <v>1999</v>
      </c>
      <c r="K78" s="7">
        <v>3850000</v>
      </c>
      <c r="L78" s="7">
        <f>K78/VLOOKUP(J78,'Vísitala gr. 1955-7'!$C$3:$E$67,3,0)*'Vísitala gr. 1955-7'!$E$67</f>
        <v>12707022.091669599</v>
      </c>
    </row>
    <row r="79" spans="1:14" x14ac:dyDescent="0.25">
      <c r="A79" s="1" t="s">
        <v>80</v>
      </c>
      <c r="B79" s="1">
        <v>157545</v>
      </c>
      <c r="C79" s="1">
        <v>2175222</v>
      </c>
      <c r="D79" s="1" t="s">
        <v>5</v>
      </c>
      <c r="E79" s="4" t="s">
        <v>101</v>
      </c>
      <c r="F79" s="10" t="s">
        <v>460</v>
      </c>
      <c r="G79" s="10" t="s">
        <v>651</v>
      </c>
      <c r="H79" s="8"/>
      <c r="I79" s="8"/>
      <c r="J79" s="33">
        <v>1999</v>
      </c>
      <c r="K79" s="7">
        <v>3000000</v>
      </c>
      <c r="L79" s="7">
        <f>K79/VLOOKUP(J79,'Vísitala gr. 1955-7'!$C$3:$E$67,3,0)*'Vísitala gr. 1955-7'!$E$67</f>
        <v>9901575.6558464412</v>
      </c>
    </row>
    <row r="80" spans="1:14" x14ac:dyDescent="0.25">
      <c r="A80" s="1" t="s">
        <v>229</v>
      </c>
      <c r="B80" s="1">
        <v>123762</v>
      </c>
      <c r="C80" s="1">
        <v>2082322</v>
      </c>
      <c r="D80" s="1" t="s">
        <v>420</v>
      </c>
      <c r="E80" s="1" t="s">
        <v>207</v>
      </c>
      <c r="F80" s="1" t="s">
        <v>462</v>
      </c>
      <c r="G80" s="10" t="s">
        <v>651</v>
      </c>
      <c r="H80" s="8"/>
      <c r="I80" s="8"/>
      <c r="J80" s="33">
        <v>1999</v>
      </c>
      <c r="K80" s="7">
        <v>4915000</v>
      </c>
      <c r="L80" s="7">
        <f>K80/VLOOKUP(J80,'Vísitala gr. 1955-7'!$C$3:$E$67,3,0)*'Vísitala gr. 1955-7'!$E$67</f>
        <v>16222081.449495086</v>
      </c>
    </row>
    <row r="81" spans="1:14" x14ac:dyDescent="0.25">
      <c r="A81" s="1" t="s">
        <v>273</v>
      </c>
      <c r="B81" s="1">
        <v>136219</v>
      </c>
      <c r="C81" s="1">
        <v>2113683</v>
      </c>
      <c r="D81" s="1" t="s">
        <v>425</v>
      </c>
      <c r="E81" s="1" t="s">
        <v>257</v>
      </c>
      <c r="F81" s="1" t="s">
        <v>463</v>
      </c>
      <c r="G81" s="10" t="s">
        <v>651</v>
      </c>
      <c r="H81" s="8"/>
      <c r="I81" s="8"/>
      <c r="J81" s="33">
        <v>2000</v>
      </c>
      <c r="K81" s="7">
        <v>2980000</v>
      </c>
      <c r="L81" s="7">
        <f>K81/VLOOKUP(J81,'Vísitala gr. 1955-7'!$C$3:$E$67,3,0)*'Vísitala gr. 1955-7'!$E$67</f>
        <v>9461908.1146309916</v>
      </c>
    </row>
    <row r="82" spans="1:14" x14ac:dyDescent="0.25">
      <c r="A82" s="1" t="s">
        <v>132</v>
      </c>
      <c r="B82" s="1">
        <v>165306</v>
      </c>
      <c r="C82" s="1">
        <v>2198091</v>
      </c>
      <c r="D82" s="1" t="s">
        <v>405</v>
      </c>
      <c r="E82" s="1" t="s">
        <v>107</v>
      </c>
      <c r="F82" s="4" t="s">
        <v>461</v>
      </c>
      <c r="G82" s="10" t="s">
        <v>651</v>
      </c>
      <c r="H82" s="8"/>
      <c r="I82" s="8"/>
      <c r="J82" s="33">
        <v>2000</v>
      </c>
      <c r="K82" s="7">
        <v>6472000</v>
      </c>
      <c r="L82" s="7">
        <f>K82/VLOOKUP(J82,'Vísitala gr. 1955-7'!$C$3:$E$67,3,0)*'Vísitala gr. 1955-7'!$E$67</f>
        <v>20549486.348285832</v>
      </c>
    </row>
    <row r="83" spans="1:14" x14ac:dyDescent="0.25">
      <c r="A83" s="1" t="s">
        <v>339</v>
      </c>
      <c r="B83" s="1">
        <v>144519</v>
      </c>
      <c r="C83" s="1">
        <v>2134658</v>
      </c>
      <c r="D83" s="1" t="s">
        <v>437</v>
      </c>
      <c r="E83" s="1" t="s">
        <v>332</v>
      </c>
      <c r="F83" s="1" t="s">
        <v>465</v>
      </c>
      <c r="G83" s="10" t="s">
        <v>651</v>
      </c>
      <c r="H83" s="8">
        <f>452000+159000</f>
        <v>611000</v>
      </c>
      <c r="I83" s="8">
        <f>1610000+1700000+244000+7160000+1240000+4750000</f>
        <v>16704000</v>
      </c>
      <c r="J83" s="7"/>
      <c r="N83" s="1" t="s">
        <v>395</v>
      </c>
    </row>
    <row r="84" spans="1:14" x14ac:dyDescent="0.25">
      <c r="A84" s="1" t="s">
        <v>172</v>
      </c>
      <c r="B84" s="1">
        <v>166246</v>
      </c>
      <c r="C84" s="1">
        <v>2200849</v>
      </c>
      <c r="D84" s="1" t="s">
        <v>409</v>
      </c>
      <c r="E84" s="1" t="s">
        <v>155</v>
      </c>
      <c r="F84" s="4" t="s">
        <v>461</v>
      </c>
      <c r="G84" s="10" t="s">
        <v>651</v>
      </c>
      <c r="H84" s="8"/>
      <c r="I84" s="8"/>
      <c r="J84" s="33">
        <v>2000</v>
      </c>
      <c r="K84" s="7">
        <v>3934000</v>
      </c>
      <c r="L84" s="7">
        <f>K84/VLOOKUP(J84,'Vísitala gr. 1955-7'!$C$3:$E$67,3,0)*'Vísitala gr. 1955-7'!$E$67</f>
        <v>12490988.766093396</v>
      </c>
    </row>
    <row r="85" spans="1:14" x14ac:dyDescent="0.25">
      <c r="A85" s="1" t="s">
        <v>179</v>
      </c>
      <c r="B85" s="1">
        <v>166790</v>
      </c>
      <c r="C85" s="1">
        <v>2203496</v>
      </c>
      <c r="D85" s="1" t="s">
        <v>411</v>
      </c>
      <c r="E85" s="1" t="s">
        <v>155</v>
      </c>
      <c r="F85" s="4" t="s">
        <v>461</v>
      </c>
      <c r="G85" s="10" t="s">
        <v>651</v>
      </c>
      <c r="H85" s="8"/>
      <c r="I85" s="8"/>
      <c r="J85" s="33">
        <v>2000</v>
      </c>
      <c r="K85" s="7">
        <v>4361000</v>
      </c>
      <c r="L85" s="7">
        <f>K85/VLOOKUP(J85,'Vísitala gr. 1955-7'!$C$3:$E$67,3,0)*'Vísitala gr. 1955-7'!$E$67</f>
        <v>13846772.244263675</v>
      </c>
    </row>
    <row r="86" spans="1:14" x14ac:dyDescent="0.25">
      <c r="A86" s="1" t="s">
        <v>497</v>
      </c>
      <c r="B86" s="1">
        <v>152507</v>
      </c>
      <c r="C86" s="1">
        <v>2158058</v>
      </c>
      <c r="D86" s="1" t="s">
        <v>445</v>
      </c>
      <c r="E86" s="1" t="s">
        <v>356</v>
      </c>
      <c r="F86" s="1" t="s">
        <v>466</v>
      </c>
      <c r="G86" s="10" t="s">
        <v>651</v>
      </c>
      <c r="H86" s="8">
        <f>1235000+33000</f>
        <v>1268000</v>
      </c>
      <c r="I86" s="8">
        <f>5310000+806+2600000+365+5400000+2660000+21000+3720000+24700000+1580000</f>
        <v>45992171</v>
      </c>
      <c r="J86" s="7"/>
      <c r="N86" s="1" t="s">
        <v>395</v>
      </c>
    </row>
    <row r="87" spans="1:14" x14ac:dyDescent="0.25">
      <c r="A87" s="1" t="s">
        <v>314</v>
      </c>
      <c r="B87" s="1">
        <v>188961</v>
      </c>
      <c r="C87" s="1">
        <v>2250283</v>
      </c>
      <c r="D87" s="1" t="s">
        <v>431</v>
      </c>
      <c r="E87" s="1" t="s">
        <v>305</v>
      </c>
      <c r="F87" s="1" t="s">
        <v>464</v>
      </c>
      <c r="G87" s="10" t="s">
        <v>651</v>
      </c>
      <c r="H87" s="8">
        <v>0</v>
      </c>
      <c r="I87" s="8"/>
      <c r="J87" s="7"/>
      <c r="N87" s="1" t="s">
        <v>395</v>
      </c>
    </row>
    <row r="88" spans="1:14" x14ac:dyDescent="0.25">
      <c r="A88" s="1" t="s">
        <v>67</v>
      </c>
      <c r="B88" s="1">
        <v>159349</v>
      </c>
      <c r="C88" s="1">
        <v>2179712</v>
      </c>
      <c r="D88" s="1" t="s">
        <v>5</v>
      </c>
      <c r="E88" s="4" t="s">
        <v>101</v>
      </c>
      <c r="F88" s="10" t="s">
        <v>460</v>
      </c>
      <c r="G88" s="10" t="s">
        <v>651</v>
      </c>
      <c r="H88" s="8"/>
      <c r="I88" s="8"/>
      <c r="J88" s="33">
        <v>2000</v>
      </c>
      <c r="K88" s="7">
        <v>1455500</v>
      </c>
      <c r="L88" s="7">
        <f>K88/VLOOKUP(J88,'Vísitala gr. 1955-7'!$C$3:$E$67,3,0)*'Vísitala gr. 1955-7'!$E$67</f>
        <v>4621411.8324984591</v>
      </c>
    </row>
    <row r="89" spans="1:14" x14ac:dyDescent="0.25">
      <c r="A89" s="1" t="s">
        <v>137</v>
      </c>
      <c r="B89" s="1">
        <v>164200</v>
      </c>
      <c r="C89" s="1">
        <v>2194656</v>
      </c>
      <c r="D89" s="1" t="s">
        <v>404</v>
      </c>
      <c r="E89" s="1" t="s">
        <v>107</v>
      </c>
      <c r="F89" s="4" t="s">
        <v>461</v>
      </c>
      <c r="G89" s="10" t="s">
        <v>651</v>
      </c>
      <c r="H89" s="8"/>
      <c r="I89" s="8"/>
      <c r="J89" s="33">
        <v>2000</v>
      </c>
      <c r="K89" s="7">
        <v>2087500</v>
      </c>
      <c r="L89" s="7">
        <f>K89/VLOOKUP(J89,'Vísitala gr. 1955-7'!$C$3:$E$67,3,0)*'Vísitala gr. 1955-7'!$E$67</f>
        <v>6628098.3856685208</v>
      </c>
    </row>
    <row r="90" spans="1:14" x14ac:dyDescent="0.25">
      <c r="A90" s="1" t="s">
        <v>125</v>
      </c>
      <c r="B90" s="1">
        <v>164009</v>
      </c>
      <c r="C90" s="1">
        <v>2193635</v>
      </c>
      <c r="D90" s="1" t="s">
        <v>404</v>
      </c>
      <c r="E90" s="1" t="s">
        <v>107</v>
      </c>
      <c r="F90" s="4" t="s">
        <v>461</v>
      </c>
      <c r="G90" s="10" t="s">
        <v>651</v>
      </c>
      <c r="H90" s="8"/>
      <c r="I90" s="8"/>
      <c r="J90" s="33">
        <v>2000</v>
      </c>
      <c r="K90" s="7">
        <v>1883000</v>
      </c>
      <c r="L90" s="7">
        <f>K90/VLOOKUP(J90,'Vísitala gr. 1955-7'!$C$3:$E$67,3,0)*'Vísitala gr. 1955-7'!$E$67</f>
        <v>5978782.8791443473</v>
      </c>
    </row>
    <row r="91" spans="1:14" x14ac:dyDescent="0.25">
      <c r="A91" s="1" t="s">
        <v>154</v>
      </c>
      <c r="B91" s="1">
        <v>163956</v>
      </c>
      <c r="C91" s="1">
        <v>2193167</v>
      </c>
      <c r="D91" s="1" t="s">
        <v>404</v>
      </c>
      <c r="E91" s="1" t="s">
        <v>107</v>
      </c>
      <c r="F91" s="4" t="s">
        <v>461</v>
      </c>
      <c r="G91" s="10" t="s">
        <v>651</v>
      </c>
      <c r="H91" s="8"/>
      <c r="I91" s="8"/>
      <c r="J91" s="33">
        <v>2000</v>
      </c>
      <c r="K91" s="7">
        <v>2495000</v>
      </c>
      <c r="L91" s="7">
        <f>K91/VLOOKUP(J91,'Vísitala gr. 1955-7'!$C$3:$E$67,3,0)*'Vísitala gr. 1955-7'!$E$67</f>
        <v>7921966.6932900418</v>
      </c>
    </row>
    <row r="92" spans="1:14" x14ac:dyDescent="0.25">
      <c r="A92" s="1" t="s">
        <v>116</v>
      </c>
      <c r="B92" s="1">
        <v>163792</v>
      </c>
      <c r="C92" s="1">
        <v>2192012</v>
      </c>
      <c r="D92" s="1" t="s">
        <v>404</v>
      </c>
      <c r="E92" s="1" t="s">
        <v>107</v>
      </c>
      <c r="F92" s="4" t="s">
        <v>461</v>
      </c>
      <c r="G92" s="10" t="s">
        <v>651</v>
      </c>
      <c r="H92" s="8"/>
      <c r="I92" s="8"/>
      <c r="J92" s="33">
        <v>2000</v>
      </c>
      <c r="K92" s="7">
        <v>3675000</v>
      </c>
      <c r="L92" s="7">
        <f>K92/VLOOKUP(J92,'Vísitala gr. 1955-7'!$C$3:$E$67,3,0)*'Vísitala gr. 1955-7'!$E$67</f>
        <v>11668628.295727817</v>
      </c>
    </row>
    <row r="93" spans="1:14" x14ac:dyDescent="0.25">
      <c r="A93" s="1" t="s">
        <v>112</v>
      </c>
      <c r="B93" s="1">
        <v>163772</v>
      </c>
      <c r="C93" s="1">
        <v>2191825</v>
      </c>
      <c r="D93" s="1" t="s">
        <v>404</v>
      </c>
      <c r="E93" s="1" t="s">
        <v>107</v>
      </c>
      <c r="F93" s="4" t="s">
        <v>461</v>
      </c>
      <c r="G93" s="10" t="s">
        <v>651</v>
      </c>
      <c r="H93" s="8"/>
      <c r="I93" s="8"/>
      <c r="J93" s="33">
        <v>2000</v>
      </c>
      <c r="K93" s="7">
        <v>3472000</v>
      </c>
      <c r="L93" s="7">
        <f>K93/VLOOKUP(J93,'Vísitala gr. 1955-7'!$C$3:$E$67,3,0)*'Vísitala gr. 1955-7'!$E$67</f>
        <v>11024075.494630471</v>
      </c>
    </row>
    <row r="94" spans="1:14" x14ac:dyDescent="0.25">
      <c r="A94" s="1" t="s">
        <v>50</v>
      </c>
      <c r="B94" s="2">
        <v>158099</v>
      </c>
      <c r="C94" s="2">
        <v>2176572</v>
      </c>
      <c r="D94" s="2" t="s">
        <v>5</v>
      </c>
      <c r="E94" s="4" t="s">
        <v>101</v>
      </c>
      <c r="F94" s="10" t="s">
        <v>460</v>
      </c>
      <c r="G94" s="10" t="s">
        <v>651</v>
      </c>
      <c r="H94" s="8"/>
      <c r="I94" s="8"/>
      <c r="J94" s="33">
        <v>2001</v>
      </c>
      <c r="N94" s="2" t="s">
        <v>471</v>
      </c>
    </row>
    <row r="95" spans="1:14" x14ac:dyDescent="0.25">
      <c r="A95" s="1" t="s">
        <v>139</v>
      </c>
      <c r="B95" s="1">
        <v>164473</v>
      </c>
      <c r="C95" s="1">
        <v>2195206</v>
      </c>
      <c r="D95" s="1" t="s">
        <v>406</v>
      </c>
      <c r="E95" s="1" t="s">
        <v>107</v>
      </c>
      <c r="F95" s="4" t="s">
        <v>461</v>
      </c>
      <c r="G95" s="10" t="s">
        <v>651</v>
      </c>
      <c r="H95" s="8"/>
      <c r="I95" s="8"/>
      <c r="J95" s="33">
        <v>2000</v>
      </c>
      <c r="K95" s="7">
        <v>6192000</v>
      </c>
      <c r="L95" s="7">
        <f>K95/VLOOKUP(J95,'Vísitala gr. 1955-7'!$C$3:$E$67,3,0)*'Vísitala gr. 1955-7'!$E$67</f>
        <v>19660448.001944665</v>
      </c>
    </row>
    <row r="96" spans="1:14" x14ac:dyDescent="0.25">
      <c r="A96" s="1" t="s">
        <v>286</v>
      </c>
      <c r="B96" s="1">
        <v>139667</v>
      </c>
      <c r="C96" s="1">
        <v>2122549</v>
      </c>
      <c r="D96" s="1" t="s">
        <v>430</v>
      </c>
      <c r="E96" s="1" t="s">
        <v>390</v>
      </c>
      <c r="F96" s="1" t="s">
        <v>464</v>
      </c>
      <c r="G96" s="10" t="s">
        <v>651</v>
      </c>
      <c r="H96" s="8"/>
      <c r="I96" s="8"/>
      <c r="J96" s="33">
        <v>2000</v>
      </c>
      <c r="K96" s="7">
        <v>1260000</v>
      </c>
      <c r="L96" s="7">
        <f>K96/VLOOKUP(J96,'Vísitala gr. 1955-7'!$C$3:$E$67,3,0)*'Vísitala gr. 1955-7'!$E$67</f>
        <v>4000672.5585352518</v>
      </c>
    </row>
    <row r="97" spans="1:14" x14ac:dyDescent="0.25">
      <c r="A97" s="1" t="s">
        <v>187</v>
      </c>
      <c r="B97" s="1">
        <v>166482</v>
      </c>
      <c r="C97" s="1">
        <v>2201987</v>
      </c>
      <c r="D97" s="1" t="s">
        <v>413</v>
      </c>
      <c r="E97" s="1" t="s">
        <v>155</v>
      </c>
      <c r="F97" s="4" t="s">
        <v>461</v>
      </c>
      <c r="G97" s="10" t="s">
        <v>651</v>
      </c>
      <c r="H97" s="8"/>
      <c r="I97" s="8"/>
      <c r="J97" s="33">
        <v>2000</v>
      </c>
      <c r="K97" s="7">
        <v>6825900</v>
      </c>
      <c r="L97" s="7">
        <f>K97/VLOOKUP(J97,'Vísitala gr. 1955-7'!$C$3:$E$67,3,0)*'Vísitala gr. 1955-7'!$E$67</f>
        <v>21673167.315322042</v>
      </c>
    </row>
    <row r="98" spans="1:14" x14ac:dyDescent="0.25">
      <c r="A98" s="4" t="s">
        <v>499</v>
      </c>
      <c r="B98" s="4">
        <v>157209</v>
      </c>
      <c r="C98" s="4">
        <v>2174082</v>
      </c>
      <c r="D98" s="4" t="s">
        <v>5</v>
      </c>
      <c r="E98" s="10" t="s">
        <v>13</v>
      </c>
      <c r="F98" s="10" t="s">
        <v>460</v>
      </c>
      <c r="G98" s="10" t="s">
        <v>651</v>
      </c>
      <c r="H98" s="8">
        <v>377000</v>
      </c>
      <c r="I98" s="8">
        <v>10321000</v>
      </c>
      <c r="J98" s="33">
        <v>1997</v>
      </c>
      <c r="K98" s="7" t="s">
        <v>395</v>
      </c>
      <c r="M98" s="4"/>
      <c r="N98" s="4"/>
    </row>
    <row r="99" spans="1:14" x14ac:dyDescent="0.25">
      <c r="A99" s="1" t="s">
        <v>98</v>
      </c>
      <c r="B99" s="1">
        <v>160137</v>
      </c>
      <c r="C99" s="1">
        <v>2181955</v>
      </c>
      <c r="D99" s="1" t="s">
        <v>398</v>
      </c>
      <c r="E99" s="4" t="s">
        <v>399</v>
      </c>
      <c r="F99" s="4" t="s">
        <v>461</v>
      </c>
      <c r="G99" s="10" t="s">
        <v>651</v>
      </c>
      <c r="H99" s="8"/>
      <c r="I99" s="8"/>
      <c r="J99" s="33">
        <v>2000</v>
      </c>
      <c r="K99" s="7">
        <v>4135000</v>
      </c>
      <c r="L99" s="7">
        <f>K99/VLOOKUP(J99,'Vísitala gr. 1955-7'!$C$3:$E$67,3,0)*'Vísitala gr. 1955-7'!$E$67</f>
        <v>13129191.293288305</v>
      </c>
    </row>
    <row r="100" spans="1:14" x14ac:dyDescent="0.25">
      <c r="A100" s="1" t="s">
        <v>500</v>
      </c>
      <c r="B100" s="1">
        <v>157180</v>
      </c>
      <c r="C100" s="1">
        <v>2173901</v>
      </c>
      <c r="D100" s="1" t="s">
        <v>5</v>
      </c>
      <c r="E100" s="4" t="s">
        <v>101</v>
      </c>
      <c r="F100" s="10" t="s">
        <v>460</v>
      </c>
      <c r="G100" s="10" t="s">
        <v>651</v>
      </c>
      <c r="H100" s="8"/>
      <c r="I100" s="8">
        <v>10820000</v>
      </c>
      <c r="J100" s="33"/>
      <c r="N100" s="1" t="s">
        <v>395</v>
      </c>
    </row>
    <row r="101" spans="1:14" x14ac:dyDescent="0.25">
      <c r="A101" s="1" t="s">
        <v>54</v>
      </c>
      <c r="B101" s="1">
        <v>157179</v>
      </c>
      <c r="C101" s="1">
        <v>2173887</v>
      </c>
      <c r="D101" s="1" t="s">
        <v>5</v>
      </c>
      <c r="E101" s="4" t="s">
        <v>101</v>
      </c>
      <c r="F101" s="10" t="s">
        <v>460</v>
      </c>
      <c r="G101" s="10" t="s">
        <v>651</v>
      </c>
      <c r="H101" s="8">
        <v>565000</v>
      </c>
      <c r="I101" s="8">
        <v>20364000</v>
      </c>
      <c r="J101" s="33">
        <v>1982</v>
      </c>
      <c r="N101" s="1" t="s">
        <v>458</v>
      </c>
    </row>
    <row r="102" spans="1:14" x14ac:dyDescent="0.25">
      <c r="A102" s="1" t="s">
        <v>81</v>
      </c>
      <c r="B102" s="1">
        <v>157546</v>
      </c>
      <c r="C102" s="1">
        <v>2175229</v>
      </c>
      <c r="D102" s="1" t="s">
        <v>5</v>
      </c>
      <c r="E102" s="4" t="s">
        <v>101</v>
      </c>
      <c r="F102" s="10" t="s">
        <v>460</v>
      </c>
      <c r="G102" s="10" t="s">
        <v>651</v>
      </c>
      <c r="H102" s="8"/>
      <c r="I102" s="8"/>
      <c r="J102" s="33">
        <v>2000</v>
      </c>
      <c r="K102" s="7">
        <v>1157000</v>
      </c>
      <c r="L102" s="7">
        <f>K102/VLOOKUP(J102,'Vísitala gr. 1955-7'!$C$3:$E$67,3,0)*'Vísitala gr. 1955-7'!$E$67</f>
        <v>3673633.4525597505</v>
      </c>
    </row>
    <row r="103" spans="1:14" x14ac:dyDescent="0.25">
      <c r="A103" s="1" t="s">
        <v>164</v>
      </c>
      <c r="B103" s="1">
        <v>189739</v>
      </c>
      <c r="C103" s="1">
        <v>2346993</v>
      </c>
      <c r="D103" s="1" t="s">
        <v>409</v>
      </c>
      <c r="E103" s="1" t="s">
        <v>155</v>
      </c>
      <c r="F103" s="4" t="s">
        <v>461</v>
      </c>
      <c r="G103" s="10" t="s">
        <v>651</v>
      </c>
      <c r="H103" s="8"/>
      <c r="I103" s="8"/>
      <c r="J103" s="33">
        <v>2001</v>
      </c>
      <c r="K103" s="7">
        <v>900000</v>
      </c>
      <c r="L103" s="7">
        <f>K103/VLOOKUP(J103,'Vísitala gr. 1955-7'!$C$3:$E$67,3,0)*'Vísitala gr. 1955-7'!$E$67</f>
        <v>2697820.2606343743</v>
      </c>
    </row>
    <row r="104" spans="1:14" x14ac:dyDescent="0.25">
      <c r="A104" s="1" t="s">
        <v>361</v>
      </c>
      <c r="B104" s="1">
        <v>151916</v>
      </c>
      <c r="C104" s="1">
        <v>2155634</v>
      </c>
      <c r="D104" s="1" t="s">
        <v>443</v>
      </c>
      <c r="E104" s="1" t="s">
        <v>356</v>
      </c>
      <c r="F104" s="1" t="s">
        <v>466</v>
      </c>
      <c r="G104" s="10" t="s">
        <v>651</v>
      </c>
      <c r="H104" s="8"/>
      <c r="I104" s="8"/>
      <c r="J104" s="33">
        <v>2001</v>
      </c>
      <c r="K104" s="7">
        <v>8500000</v>
      </c>
      <c r="L104" s="7">
        <f>K104/VLOOKUP(J104,'Vísitala gr. 1955-7'!$C$3:$E$67,3,0)*'Vísitala gr. 1955-7'!$E$67</f>
        <v>25479413.57265798</v>
      </c>
    </row>
    <row r="105" spans="1:14" x14ac:dyDescent="0.25">
      <c r="A105" s="1" t="s">
        <v>165</v>
      </c>
      <c r="B105" s="1">
        <v>165500</v>
      </c>
      <c r="C105" s="1">
        <v>2199175</v>
      </c>
      <c r="D105" s="1" t="s">
        <v>409</v>
      </c>
      <c r="E105" s="1" t="s">
        <v>155</v>
      </c>
      <c r="F105" s="4" t="s">
        <v>461</v>
      </c>
      <c r="G105" s="10" t="s">
        <v>651</v>
      </c>
      <c r="H105" s="8"/>
      <c r="I105" s="8"/>
      <c r="J105" s="33">
        <v>2001</v>
      </c>
      <c r="K105" s="7">
        <v>11021000</v>
      </c>
      <c r="L105" s="7">
        <f>K105/VLOOKUP(J105,'Vísitala gr. 1955-7'!$C$3:$E$67,3,0)*'Vísitala gr. 1955-7'!$E$67</f>
        <v>33036307.880501602</v>
      </c>
    </row>
    <row r="106" spans="1:14" x14ac:dyDescent="0.25">
      <c r="A106" s="1" t="s">
        <v>389</v>
      </c>
      <c r="B106" s="1">
        <v>154134</v>
      </c>
      <c r="C106" s="1">
        <v>2166002</v>
      </c>
      <c r="D106" s="1" t="s">
        <v>453</v>
      </c>
      <c r="E106" s="1" t="s">
        <v>452</v>
      </c>
      <c r="F106" s="1" t="s">
        <v>466</v>
      </c>
      <c r="G106" s="10" t="s">
        <v>651</v>
      </c>
      <c r="H106" s="8"/>
      <c r="I106" s="8"/>
      <c r="J106" s="33">
        <v>2001</v>
      </c>
      <c r="K106" s="7">
        <v>6450000</v>
      </c>
      <c r="L106" s="7">
        <f>K106/VLOOKUP(J106,'Vísitala gr. 1955-7'!$C$3:$E$67,3,0)*'Vísitala gr. 1955-7'!$E$67</f>
        <v>19334378.534546349</v>
      </c>
    </row>
    <row r="107" spans="1:14" x14ac:dyDescent="0.25">
      <c r="A107" s="1" t="s">
        <v>108</v>
      </c>
      <c r="B107" s="1">
        <v>163869</v>
      </c>
      <c r="C107" s="1">
        <v>2192433</v>
      </c>
      <c r="D107" s="1" t="s">
        <v>404</v>
      </c>
      <c r="E107" s="1" t="s">
        <v>107</v>
      </c>
      <c r="F107" s="4" t="s">
        <v>461</v>
      </c>
      <c r="G107" s="10" t="s">
        <v>651</v>
      </c>
      <c r="H107" s="8"/>
      <c r="I107" s="8"/>
      <c r="J107" s="33">
        <v>2001</v>
      </c>
      <c r="K107" s="7">
        <v>6020000</v>
      </c>
      <c r="L107" s="7">
        <f>K107/VLOOKUP(J107,'Vísitala gr. 1955-7'!$C$3:$E$67,3,0)*'Vísitala gr. 1955-7'!$E$67</f>
        <v>18045419.965576593</v>
      </c>
    </row>
    <row r="108" spans="1:14" x14ac:dyDescent="0.25">
      <c r="A108" s="1" t="s">
        <v>133</v>
      </c>
      <c r="B108" s="1">
        <v>165136</v>
      </c>
      <c r="C108" s="1">
        <v>2197432</v>
      </c>
      <c r="D108" s="1" t="s">
        <v>406</v>
      </c>
      <c r="E108" s="1" t="s">
        <v>107</v>
      </c>
      <c r="F108" s="4" t="s">
        <v>461</v>
      </c>
      <c r="G108" s="10" t="s">
        <v>651</v>
      </c>
      <c r="H108" s="8"/>
      <c r="I108" s="8"/>
      <c r="J108" s="33">
        <v>2001</v>
      </c>
      <c r="K108" s="7">
        <v>9447500</v>
      </c>
      <c r="L108" s="7">
        <f>K108/VLOOKUP(J108,'Vísitala gr. 1955-7'!$C$3:$E$67,3,0)*'Vísitala gr. 1955-7'!$E$67</f>
        <v>28319618.791492503</v>
      </c>
    </row>
    <row r="109" spans="1:14" x14ac:dyDescent="0.25">
      <c r="A109" s="1" t="s">
        <v>206</v>
      </c>
      <c r="B109" s="1">
        <v>171692</v>
      </c>
      <c r="C109" s="1">
        <v>2211310</v>
      </c>
      <c r="D109" s="1" t="s">
        <v>412</v>
      </c>
      <c r="E109" s="1" t="s">
        <v>155</v>
      </c>
      <c r="F109" s="4" t="s">
        <v>461</v>
      </c>
      <c r="G109" s="10" t="s">
        <v>651</v>
      </c>
      <c r="H109" s="8"/>
      <c r="I109" s="8"/>
      <c r="J109" s="33">
        <v>2001</v>
      </c>
      <c r="K109" s="7">
        <v>2164000</v>
      </c>
      <c r="L109" s="7">
        <f>K109/VLOOKUP(J109,'Vísitala gr. 1955-7'!$C$3:$E$67,3,0)*'Vísitala gr. 1955-7'!$E$67</f>
        <v>6486758.9377919836</v>
      </c>
    </row>
    <row r="110" spans="1:14" x14ac:dyDescent="0.25">
      <c r="A110" s="1" t="s">
        <v>379</v>
      </c>
      <c r="B110" s="1">
        <v>153855</v>
      </c>
      <c r="C110" s="1">
        <v>2164381</v>
      </c>
      <c r="D110" s="1" t="s">
        <v>448</v>
      </c>
      <c r="E110" s="1" t="s">
        <v>449</v>
      </c>
      <c r="F110" s="1" t="s">
        <v>466</v>
      </c>
      <c r="G110" s="10" t="s">
        <v>651</v>
      </c>
      <c r="H110" s="8"/>
      <c r="I110" s="8"/>
      <c r="J110" s="33">
        <v>2001</v>
      </c>
      <c r="K110" s="7">
        <v>2543000</v>
      </c>
      <c r="L110" s="7">
        <f>K110/VLOOKUP(J110,'Vísitala gr. 1955-7'!$C$3:$E$67,3,0)*'Vísitala gr. 1955-7'!$E$67</f>
        <v>7622841.0253257928</v>
      </c>
    </row>
    <row r="111" spans="1:14" x14ac:dyDescent="0.25">
      <c r="A111" s="1" t="s">
        <v>375</v>
      </c>
      <c r="B111" s="1">
        <v>153709</v>
      </c>
      <c r="C111" s="1">
        <v>2163537</v>
      </c>
      <c r="D111" s="1" t="s">
        <v>448</v>
      </c>
      <c r="E111" s="1" t="s">
        <v>449</v>
      </c>
      <c r="F111" s="1" t="s">
        <v>466</v>
      </c>
      <c r="G111" s="10" t="s">
        <v>651</v>
      </c>
      <c r="H111" s="8"/>
      <c r="I111" s="8"/>
      <c r="J111" s="33">
        <v>2001</v>
      </c>
      <c r="K111" s="7">
        <v>5800000</v>
      </c>
      <c r="L111" s="7">
        <f>K111/VLOOKUP(J111,'Vísitala gr. 1955-7'!$C$3:$E$67,3,0)*'Vísitala gr. 1955-7'!$E$67</f>
        <v>17385952.790754855</v>
      </c>
    </row>
    <row r="112" spans="1:14" x14ac:dyDescent="0.25">
      <c r="A112" s="1" t="s">
        <v>14</v>
      </c>
      <c r="B112" s="1">
        <v>157193</v>
      </c>
      <c r="C112" s="1">
        <v>2173978</v>
      </c>
      <c r="D112" s="1" t="s">
        <v>5</v>
      </c>
      <c r="E112" s="10" t="s">
        <v>13</v>
      </c>
      <c r="F112" s="10" t="s">
        <v>460</v>
      </c>
      <c r="G112" s="10" t="s">
        <v>651</v>
      </c>
      <c r="H112" s="8"/>
      <c r="I112" s="8"/>
      <c r="J112" s="33">
        <v>2001</v>
      </c>
      <c r="K112" s="7">
        <v>25000000</v>
      </c>
      <c r="L112" s="7">
        <f>K112/VLOOKUP(J112,'Vísitala gr. 1955-7'!$C$3:$E$67,3,0)*'Vísitala gr. 1955-7'!$E$67</f>
        <v>74939451.684288174</v>
      </c>
    </row>
    <row r="113" spans="1:14" x14ac:dyDescent="0.25">
      <c r="A113" s="1" t="s">
        <v>223</v>
      </c>
      <c r="B113" s="1">
        <v>130863</v>
      </c>
      <c r="C113" s="1">
        <v>2096145</v>
      </c>
      <c r="D113" s="1" t="s">
        <v>418</v>
      </c>
      <c r="E113" s="1" t="s">
        <v>207</v>
      </c>
      <c r="F113" s="1" t="s">
        <v>462</v>
      </c>
      <c r="G113" s="10" t="s">
        <v>651</v>
      </c>
      <c r="H113" s="8"/>
      <c r="I113" s="8"/>
      <c r="J113" s="33">
        <v>2001</v>
      </c>
      <c r="K113" s="7">
        <v>35933000</v>
      </c>
      <c r="L113" s="7">
        <f>K113/VLOOKUP(J113,'Vísitala gr. 1955-7'!$C$3:$E$67,3,0)*'Vísitala gr. 1955-7'!$E$67</f>
        <v>107711972.69486108</v>
      </c>
    </row>
    <row r="114" spans="1:14" x14ac:dyDescent="0.25">
      <c r="A114" s="1" t="s">
        <v>186</v>
      </c>
      <c r="B114" s="1">
        <v>166500</v>
      </c>
      <c r="C114" s="1">
        <v>2202130</v>
      </c>
      <c r="D114" s="1" t="s">
        <v>413</v>
      </c>
      <c r="E114" s="1" t="s">
        <v>155</v>
      </c>
      <c r="F114" s="4" t="s">
        <v>461</v>
      </c>
      <c r="G114" s="10" t="s">
        <v>651</v>
      </c>
      <c r="H114" s="8"/>
      <c r="I114" s="8"/>
      <c r="J114" s="33">
        <v>2001</v>
      </c>
      <c r="K114" s="7">
        <v>4845000</v>
      </c>
      <c r="L114" s="7">
        <f>K114/VLOOKUP(J114,'Vísitala gr. 1955-7'!$C$3:$E$67,3,0)*'Vísitala gr. 1955-7'!$E$67</f>
        <v>14523265.736415049</v>
      </c>
    </row>
    <row r="115" spans="1:14" x14ac:dyDescent="0.25">
      <c r="A115" s="1" t="s">
        <v>349</v>
      </c>
      <c r="B115" s="1">
        <v>146834</v>
      </c>
      <c r="C115" s="1">
        <v>2144083</v>
      </c>
      <c r="D115" s="1" t="s">
        <v>440</v>
      </c>
      <c r="E115" s="1" t="s">
        <v>344</v>
      </c>
      <c r="F115" s="1" t="s">
        <v>465</v>
      </c>
      <c r="G115" s="10" t="s">
        <v>651</v>
      </c>
      <c r="H115" s="8"/>
      <c r="I115" s="8"/>
      <c r="J115" s="33">
        <v>2002</v>
      </c>
      <c r="K115" s="7">
        <v>1160105</v>
      </c>
      <c r="L115" s="7">
        <f>K115/VLOOKUP(J115,'Vísitala gr. 1955-7'!$C$3:$E$67,3,0)*'Vísitala gr. 1955-7'!$E$67</f>
        <v>3248268.2436715523</v>
      </c>
    </row>
    <row r="116" spans="1:14" x14ac:dyDescent="0.25">
      <c r="A116" s="1" t="s">
        <v>145</v>
      </c>
      <c r="B116" s="1">
        <v>164560</v>
      </c>
      <c r="C116" s="1">
        <v>2195693</v>
      </c>
      <c r="D116" s="1" t="s">
        <v>406</v>
      </c>
      <c r="E116" s="1" t="s">
        <v>107</v>
      </c>
      <c r="F116" s="4" t="s">
        <v>461</v>
      </c>
      <c r="G116" s="10" t="s">
        <v>651</v>
      </c>
      <c r="H116" s="8"/>
      <c r="I116" s="8"/>
      <c r="J116" s="33">
        <v>2002</v>
      </c>
      <c r="K116" s="7">
        <v>7091500</v>
      </c>
      <c r="L116" s="7">
        <f>K116/VLOOKUP(J116,'Vísitala gr. 1955-7'!$C$3:$E$67,3,0)*'Vísitala gr. 1955-7'!$E$67</f>
        <v>19856042.556489982</v>
      </c>
    </row>
    <row r="117" spans="1:14" x14ac:dyDescent="0.25">
      <c r="A117" s="1" t="s">
        <v>93</v>
      </c>
      <c r="B117" s="1">
        <v>160119</v>
      </c>
      <c r="C117" s="1">
        <v>2181801</v>
      </c>
      <c r="D117" s="1" t="s">
        <v>398</v>
      </c>
      <c r="E117" s="4" t="s">
        <v>399</v>
      </c>
      <c r="F117" s="4" t="s">
        <v>461</v>
      </c>
      <c r="G117" s="10" t="s">
        <v>651</v>
      </c>
      <c r="H117" s="8"/>
      <c r="I117" s="8"/>
      <c r="J117" s="33">
        <v>2002</v>
      </c>
      <c r="K117" s="7">
        <v>4243100</v>
      </c>
      <c r="L117" s="7">
        <f>K117/VLOOKUP(J117,'Vísitala gr. 1955-7'!$C$3:$E$67,3,0)*'Vísitala gr. 1955-7'!$E$67</f>
        <v>11880585.795874309</v>
      </c>
    </row>
    <row r="118" spans="1:14" x14ac:dyDescent="0.25">
      <c r="A118" s="1" t="s">
        <v>167</v>
      </c>
      <c r="B118" s="1">
        <v>167636</v>
      </c>
      <c r="C118" s="1">
        <v>2205971</v>
      </c>
      <c r="D118" s="1" t="s">
        <v>408</v>
      </c>
      <c r="E118" s="1" t="s">
        <v>155</v>
      </c>
      <c r="F118" s="4" t="s">
        <v>461</v>
      </c>
      <c r="G118" s="10" t="s">
        <v>651</v>
      </c>
      <c r="H118" s="8"/>
      <c r="I118" s="8"/>
      <c r="J118" s="33">
        <v>2002</v>
      </c>
      <c r="K118" s="7">
        <v>7951500</v>
      </c>
      <c r="L118" s="7">
        <f>K118/VLOOKUP(J118,'Vísitala gr. 1955-7'!$C$3:$E$67,3,0)*'Vísitala gr. 1955-7'!$E$67</f>
        <v>22264023.463009253</v>
      </c>
    </row>
    <row r="119" spans="1:14" x14ac:dyDescent="0.25">
      <c r="A119" s="1" t="s">
        <v>483</v>
      </c>
      <c r="B119" s="1">
        <v>134425</v>
      </c>
      <c r="C119" s="1">
        <v>2107662</v>
      </c>
      <c r="D119" s="1" t="s">
        <v>421</v>
      </c>
      <c r="E119" s="1" t="s">
        <v>233</v>
      </c>
      <c r="F119" s="1" t="s">
        <v>463</v>
      </c>
      <c r="G119" s="10" t="s">
        <v>651</v>
      </c>
      <c r="H119" s="8"/>
      <c r="I119" s="8"/>
      <c r="J119" s="33">
        <v>2002</v>
      </c>
      <c r="K119" s="7">
        <v>3500000</v>
      </c>
      <c r="L119" s="7">
        <f>K119/VLOOKUP(J119,'Vísitala gr. 1955-7'!$C$3:$E$67,3,0)*'Vísitala gr. 1955-7'!$E$67</f>
        <v>9799922.2939737644</v>
      </c>
      <c r="N119" s="24" t="s">
        <v>422</v>
      </c>
    </row>
    <row r="120" spans="1:14" x14ac:dyDescent="0.25">
      <c r="A120" s="1" t="s">
        <v>238</v>
      </c>
      <c r="B120" s="1">
        <v>133185</v>
      </c>
      <c r="C120" s="1">
        <v>2104239</v>
      </c>
      <c r="D120" s="1" t="s">
        <v>421</v>
      </c>
      <c r="E120" s="1" t="s">
        <v>233</v>
      </c>
      <c r="F120" s="1" t="s">
        <v>463</v>
      </c>
      <c r="G120" s="10" t="s">
        <v>651</v>
      </c>
      <c r="H120" s="8"/>
      <c r="I120" s="8"/>
      <c r="J120" s="33">
        <v>2002</v>
      </c>
      <c r="K120" s="7">
        <v>6055398</v>
      </c>
      <c r="L120" s="7">
        <f>K120/VLOOKUP(J120,'Vísitala gr. 1955-7'!$C$3:$E$67,3,0)*'Vísitala gr. 1955-7'!$E$67</f>
        <v>16954979.959738325</v>
      </c>
    </row>
    <row r="121" spans="1:14" x14ac:dyDescent="0.25">
      <c r="A121" s="1" t="s">
        <v>42</v>
      </c>
      <c r="B121" s="1">
        <v>158953</v>
      </c>
      <c r="C121" s="1">
        <v>2178538</v>
      </c>
      <c r="D121" s="1" t="s">
        <v>391</v>
      </c>
      <c r="E121" s="4" t="s">
        <v>101</v>
      </c>
      <c r="F121" s="10" t="s">
        <v>460</v>
      </c>
      <c r="G121" s="10" t="s">
        <v>651</v>
      </c>
      <c r="H121" s="8"/>
      <c r="I121" s="8"/>
      <c r="J121" s="33">
        <v>2002</v>
      </c>
      <c r="K121" s="7">
        <v>8300000</v>
      </c>
      <c r="L121" s="7">
        <f>K121/VLOOKUP(J121,'Vísitala gr. 1955-7'!$C$3:$E$67,3,0)*'Vísitala gr. 1955-7'!$E$67</f>
        <v>23239815.725709211</v>
      </c>
    </row>
    <row r="122" spans="1:14" x14ac:dyDescent="0.25">
      <c r="A122" s="1" t="s">
        <v>160</v>
      </c>
      <c r="B122" s="1">
        <v>165468</v>
      </c>
      <c r="C122" s="1">
        <v>2198953</v>
      </c>
      <c r="D122" s="1" t="s">
        <v>409</v>
      </c>
      <c r="E122" s="1" t="s">
        <v>155</v>
      </c>
      <c r="F122" s="4" t="s">
        <v>461</v>
      </c>
      <c r="G122" s="10" t="s">
        <v>651</v>
      </c>
      <c r="H122" s="8"/>
      <c r="I122" s="8"/>
      <c r="J122" s="33">
        <v>2002</v>
      </c>
      <c r="K122" s="7">
        <v>10593365</v>
      </c>
      <c r="L122" s="7">
        <f>K122/VLOOKUP(J122,'Vísitala gr. 1955-7'!$C$3:$E$67,3,0)*'Vísitala gr. 1955-7'!$E$67</f>
        <v>29661186.809057537</v>
      </c>
    </row>
    <row r="123" spans="1:14" x14ac:dyDescent="0.25">
      <c r="A123" s="1" t="s">
        <v>8</v>
      </c>
      <c r="B123" s="20">
        <v>156942</v>
      </c>
      <c r="C123" s="1">
        <v>2172864</v>
      </c>
      <c r="D123" s="1" t="s">
        <v>5</v>
      </c>
      <c r="E123" s="10" t="s">
        <v>13</v>
      </c>
      <c r="F123" s="10" t="s">
        <v>460</v>
      </c>
      <c r="G123" s="10" t="s">
        <v>651</v>
      </c>
      <c r="H123" s="8"/>
      <c r="I123" s="8"/>
      <c r="J123" s="33">
        <v>2002</v>
      </c>
      <c r="K123" s="7">
        <v>2000000</v>
      </c>
      <c r="L123" s="7">
        <f>K123/VLOOKUP(J123,'Vísitala gr. 1955-7'!$C$3:$E$67,3,0)*'Vísitala gr. 1955-7'!$E$67</f>
        <v>5599955.5965564363</v>
      </c>
    </row>
    <row r="124" spans="1:14" x14ac:dyDescent="0.25">
      <c r="A124" s="1" t="s">
        <v>102</v>
      </c>
      <c r="B124" s="1">
        <v>163110</v>
      </c>
      <c r="C124" s="1">
        <v>2188475</v>
      </c>
      <c r="D124" s="1" t="s">
        <v>402</v>
      </c>
      <c r="E124" s="4" t="s">
        <v>401</v>
      </c>
      <c r="F124" s="4" t="s">
        <v>461</v>
      </c>
      <c r="G124" s="10" t="s">
        <v>651</v>
      </c>
      <c r="H124" s="8"/>
      <c r="I124" s="8"/>
      <c r="J124" s="33">
        <v>2002</v>
      </c>
      <c r="K124" s="7">
        <v>12947845</v>
      </c>
      <c r="L124" s="7">
        <f>K124/VLOOKUP(J124,'Vísitala gr. 1955-7'!$C$3:$E$67,3,0)*'Vísitala gr. 1955-7'!$E$67</f>
        <v>36253678.535547636</v>
      </c>
    </row>
    <row r="125" spans="1:14" x14ac:dyDescent="0.25">
      <c r="A125" s="1" t="s">
        <v>268</v>
      </c>
      <c r="B125" s="1">
        <v>136204</v>
      </c>
      <c r="C125" s="1">
        <v>2113575</v>
      </c>
      <c r="D125" s="1" t="s">
        <v>425</v>
      </c>
      <c r="E125" s="1" t="s">
        <v>257</v>
      </c>
      <c r="F125" s="1" t="s">
        <v>463</v>
      </c>
      <c r="G125" s="10" t="s">
        <v>651</v>
      </c>
      <c r="H125" s="8"/>
      <c r="I125" s="8"/>
      <c r="J125" s="33">
        <v>2002</v>
      </c>
      <c r="K125" s="7">
        <v>6300000</v>
      </c>
      <c r="L125" s="7">
        <f>K125/VLOOKUP(J125,'Vísitala gr. 1955-7'!$C$3:$E$67,3,0)*'Vísitala gr. 1955-7'!$E$67</f>
        <v>17639860.129152775</v>
      </c>
    </row>
    <row r="126" spans="1:14" x14ac:dyDescent="0.25">
      <c r="A126" s="1" t="s">
        <v>97</v>
      </c>
      <c r="B126" s="1">
        <v>160124</v>
      </c>
      <c r="C126" s="1">
        <v>2181863</v>
      </c>
      <c r="D126" s="1" t="s">
        <v>398</v>
      </c>
      <c r="E126" s="4" t="s">
        <v>399</v>
      </c>
      <c r="F126" s="4" t="s">
        <v>461</v>
      </c>
      <c r="G126" s="10" t="s">
        <v>651</v>
      </c>
      <c r="H126" s="8"/>
      <c r="I126" s="8"/>
      <c r="J126" s="33">
        <v>2002</v>
      </c>
      <c r="K126" s="7">
        <v>1112000</v>
      </c>
      <c r="L126" s="7">
        <f>K126/VLOOKUP(J126,'Vísitala gr. 1955-7'!$C$3:$E$67,3,0)*'Vísitala gr. 1955-7'!$E$67</f>
        <v>3113575.3116853782</v>
      </c>
    </row>
    <row r="127" spans="1:14" x14ac:dyDescent="0.25">
      <c r="A127" s="1" t="s">
        <v>377</v>
      </c>
      <c r="B127" s="1">
        <v>153927</v>
      </c>
      <c r="C127" s="1">
        <v>2164779</v>
      </c>
      <c r="D127" s="1" t="s">
        <v>448</v>
      </c>
      <c r="E127" s="1" t="s">
        <v>449</v>
      </c>
      <c r="F127" s="1" t="s">
        <v>466</v>
      </c>
      <c r="G127" s="10" t="s">
        <v>651</v>
      </c>
      <c r="H127" s="8"/>
      <c r="I127" s="8"/>
      <c r="J127" s="33">
        <v>2002</v>
      </c>
      <c r="K127" s="7">
        <v>4574369</v>
      </c>
      <c r="L127" s="7">
        <f>K127/VLOOKUP(J127,'Vísitala gr. 1955-7'!$C$3:$E$67,3,0)*'Vísitala gr. 1955-7'!$E$67</f>
        <v>12808131.641132135</v>
      </c>
    </row>
    <row r="128" spans="1:14" x14ac:dyDescent="0.25">
      <c r="A128" s="1" t="s">
        <v>302</v>
      </c>
      <c r="B128" s="1">
        <v>150944</v>
      </c>
      <c r="C128" s="1">
        <v>2153820</v>
      </c>
      <c r="D128" s="1" t="s">
        <v>441</v>
      </c>
      <c r="E128" s="1" t="s">
        <v>356</v>
      </c>
      <c r="F128" s="1" t="s">
        <v>466</v>
      </c>
      <c r="G128" s="10" t="s">
        <v>651</v>
      </c>
      <c r="H128" s="8"/>
      <c r="I128" s="8"/>
      <c r="J128" s="33">
        <v>2003</v>
      </c>
      <c r="K128" s="7">
        <v>3000000</v>
      </c>
      <c r="L128" s="7">
        <f>K128/VLOOKUP(J128,'Vísitala gr. 1955-7'!$C$3:$E$67,3,0)*'Vísitala gr. 1955-7'!$E$67</f>
        <v>8141817.2104050489</v>
      </c>
    </row>
    <row r="129" spans="1:14" x14ac:dyDescent="0.25">
      <c r="A129" s="1" t="s">
        <v>162</v>
      </c>
      <c r="B129" s="1">
        <v>165484</v>
      </c>
      <c r="C129" s="1">
        <v>2199063</v>
      </c>
      <c r="D129" s="1" t="s">
        <v>409</v>
      </c>
      <c r="E129" s="1" t="s">
        <v>155</v>
      </c>
      <c r="F129" s="4" t="s">
        <v>461</v>
      </c>
      <c r="G129" s="10" t="s">
        <v>651</v>
      </c>
      <c r="H129" s="8"/>
      <c r="I129" s="8"/>
      <c r="J129" s="33">
        <v>2003</v>
      </c>
      <c r="K129" s="7">
        <v>8499650</v>
      </c>
      <c r="L129" s="7">
        <f>K129/VLOOKUP(J129,'Vísitala gr. 1955-7'!$C$3:$E$67,3,0)*'Vísitala gr. 1955-7'!$E$67</f>
        <v>23067532.21747309</v>
      </c>
      <c r="N129" s="2"/>
    </row>
    <row r="130" spans="1:14" x14ac:dyDescent="0.25">
      <c r="A130" s="1" t="s">
        <v>85</v>
      </c>
      <c r="B130" s="1">
        <v>157539</v>
      </c>
      <c r="C130" s="1">
        <v>2175190</v>
      </c>
      <c r="D130" s="1" t="s">
        <v>5</v>
      </c>
      <c r="E130" s="4" t="s">
        <v>101</v>
      </c>
      <c r="F130" s="10" t="s">
        <v>460</v>
      </c>
      <c r="G130" s="10" t="s">
        <v>651</v>
      </c>
      <c r="H130" s="8"/>
      <c r="I130" s="8"/>
      <c r="J130" s="33">
        <v>2003</v>
      </c>
      <c r="K130" s="7">
        <v>3110500</v>
      </c>
      <c r="L130" s="7">
        <f>K130/VLOOKUP(J130,'Vísitala gr. 1955-7'!$C$3:$E$67,3,0)*'Vísitala gr. 1955-7'!$E$67</f>
        <v>8441707.4776549675</v>
      </c>
    </row>
    <row r="131" spans="1:14" x14ac:dyDescent="0.25">
      <c r="A131" s="1" t="s">
        <v>109</v>
      </c>
      <c r="B131" s="1">
        <v>163881</v>
      </c>
      <c r="C131" s="1">
        <v>2192592</v>
      </c>
      <c r="D131" s="1" t="s">
        <v>404</v>
      </c>
      <c r="E131" s="1" t="s">
        <v>107</v>
      </c>
      <c r="F131" s="4" t="s">
        <v>461</v>
      </c>
      <c r="G131" s="10" t="s">
        <v>651</v>
      </c>
      <c r="H131" s="8"/>
      <c r="I131" s="8"/>
      <c r="J131" s="33">
        <v>2003</v>
      </c>
      <c r="K131" s="7">
        <v>9096000</v>
      </c>
      <c r="L131" s="7">
        <f>K131/VLOOKUP(J131,'Vísitala gr. 1955-7'!$C$3:$E$67,3,0)*'Vísitala gr. 1955-7'!$E$67</f>
        <v>24685989.781948112</v>
      </c>
    </row>
    <row r="132" spans="1:14" x14ac:dyDescent="0.25">
      <c r="A132" s="1" t="s">
        <v>94</v>
      </c>
      <c r="B132" s="1">
        <v>160120</v>
      </c>
      <c r="C132" s="1">
        <v>2181814</v>
      </c>
      <c r="D132" s="1" t="s">
        <v>398</v>
      </c>
      <c r="E132" s="4" t="s">
        <v>399</v>
      </c>
      <c r="F132" s="4" t="s">
        <v>461</v>
      </c>
      <c r="G132" s="10" t="s">
        <v>651</v>
      </c>
      <c r="H132" s="8"/>
      <c r="I132" s="8"/>
      <c r="J132" s="33">
        <v>2003</v>
      </c>
      <c r="K132" s="7">
        <v>1819000</v>
      </c>
      <c r="L132" s="7">
        <f>K132/VLOOKUP(J132,'Vísitala gr. 1955-7'!$C$3:$E$67,3,0)*'Vísitala gr. 1955-7'!$E$67</f>
        <v>4936655.1685755951</v>
      </c>
    </row>
    <row r="133" spans="1:14" x14ac:dyDescent="0.25">
      <c r="A133" s="1" t="s">
        <v>60</v>
      </c>
      <c r="B133" s="1">
        <v>158503</v>
      </c>
      <c r="C133" s="1">
        <v>2177653</v>
      </c>
      <c r="D133" s="1" t="s">
        <v>391</v>
      </c>
      <c r="E133" s="4" t="s">
        <v>101</v>
      </c>
      <c r="F133" s="10" t="s">
        <v>460</v>
      </c>
      <c r="G133" s="10" t="s">
        <v>651</v>
      </c>
      <c r="H133" s="8"/>
      <c r="I133" s="8"/>
      <c r="J133" s="33">
        <v>2004</v>
      </c>
      <c r="K133" s="7">
        <v>2300000</v>
      </c>
      <c r="L133" s="7">
        <f>K133/VLOOKUP(J133,'Vísitala gr. 1955-7'!$C$3:$E$67,3,0)*'Vísitala gr. 1955-7'!$E$67</f>
        <v>5943246.9954852788</v>
      </c>
    </row>
    <row r="134" spans="1:14" x14ac:dyDescent="0.25">
      <c r="A134" s="1" t="s">
        <v>55</v>
      </c>
      <c r="B134" s="1">
        <v>158497</v>
      </c>
      <c r="C134" s="1">
        <v>2177605</v>
      </c>
      <c r="D134" s="1" t="s">
        <v>391</v>
      </c>
      <c r="E134" s="4" t="s">
        <v>101</v>
      </c>
      <c r="F134" s="10" t="s">
        <v>460</v>
      </c>
      <c r="G134" s="10" t="s">
        <v>651</v>
      </c>
      <c r="H134" s="8"/>
      <c r="I134" s="8"/>
      <c r="J134" s="33">
        <v>2004</v>
      </c>
      <c r="K134" s="7">
        <v>9000000</v>
      </c>
      <c r="L134" s="7">
        <f>K134/VLOOKUP(J134,'Vísitala gr. 1955-7'!$C$3:$E$67,3,0)*'Vísitala gr. 1955-7'!$E$67</f>
        <v>23256183.895377181</v>
      </c>
      <c r="N134" s="1" t="s">
        <v>642</v>
      </c>
    </row>
    <row r="135" spans="1:14" x14ac:dyDescent="0.25">
      <c r="A135" s="1" t="s">
        <v>66</v>
      </c>
      <c r="B135" s="1">
        <v>159341</v>
      </c>
      <c r="C135" s="1">
        <v>2179661</v>
      </c>
      <c r="D135" s="1" t="s">
        <v>5</v>
      </c>
      <c r="E135" s="4" t="s">
        <v>101</v>
      </c>
      <c r="F135" s="10" t="s">
        <v>460</v>
      </c>
      <c r="G135" s="10" t="s">
        <v>651</v>
      </c>
      <c r="H135" s="8"/>
      <c r="I135" s="8"/>
      <c r="J135" s="33">
        <v>2004</v>
      </c>
      <c r="K135" s="7">
        <v>10066000</v>
      </c>
      <c r="L135" s="7">
        <f>K135/VLOOKUP(J135,'Vísitala gr. 1955-7'!$C$3:$E$67,3,0)*'Vísitala gr. 1955-7'!$E$67</f>
        <v>26010749.676762965</v>
      </c>
    </row>
    <row r="136" spans="1:14" x14ac:dyDescent="0.25">
      <c r="A136" s="1" t="s">
        <v>83</v>
      </c>
      <c r="B136" s="1">
        <v>157517</v>
      </c>
      <c r="C136" s="1">
        <v>2175120</v>
      </c>
      <c r="D136" s="1" t="s">
        <v>5</v>
      </c>
      <c r="E136" s="4" t="s">
        <v>101</v>
      </c>
      <c r="F136" s="10" t="s">
        <v>460</v>
      </c>
      <c r="G136" s="10" t="s">
        <v>651</v>
      </c>
      <c r="H136" s="8"/>
      <c r="I136" s="8"/>
      <c r="J136" s="33">
        <v>2004</v>
      </c>
      <c r="K136" s="7">
        <v>12370000</v>
      </c>
      <c r="L136" s="7">
        <f>K136/VLOOKUP(J136,'Vísitala gr. 1955-7'!$C$3:$E$67,3,0)*'Vísitala gr. 1955-7'!$E$67</f>
        <v>31964332.753979526</v>
      </c>
    </row>
    <row r="137" spans="1:14" x14ac:dyDescent="0.25">
      <c r="A137" s="2" t="s">
        <v>10</v>
      </c>
      <c r="B137" s="21">
        <v>156949</v>
      </c>
      <c r="C137" s="2">
        <v>2172920</v>
      </c>
      <c r="D137" s="2" t="s">
        <v>5</v>
      </c>
      <c r="E137" s="5" t="s">
        <v>13</v>
      </c>
      <c r="F137" s="10" t="s">
        <v>460</v>
      </c>
      <c r="G137" s="10" t="s">
        <v>651</v>
      </c>
      <c r="H137" s="8"/>
      <c r="I137" s="8"/>
      <c r="J137" s="33">
        <v>2004</v>
      </c>
      <c r="K137" s="9">
        <v>9000000</v>
      </c>
      <c r="L137" s="7">
        <f>K137/VLOOKUP(J137,'Vísitala gr. 1955-7'!$C$3:$E$67,3,0)*'Vísitala gr. 1955-7'!$E$67</f>
        <v>23256183.895377181</v>
      </c>
      <c r="M137" s="2"/>
      <c r="N137" s="2"/>
    </row>
    <row r="138" spans="1:14" x14ac:dyDescent="0.25">
      <c r="A138" s="1" t="s">
        <v>149</v>
      </c>
      <c r="B138" s="1">
        <v>163931</v>
      </c>
      <c r="C138" s="1">
        <v>2192942</v>
      </c>
      <c r="D138" s="1" t="s">
        <v>404</v>
      </c>
      <c r="E138" s="1" t="s">
        <v>107</v>
      </c>
      <c r="F138" s="4" t="s">
        <v>461</v>
      </c>
      <c r="G138" s="10" t="s">
        <v>651</v>
      </c>
      <c r="H138" s="8"/>
      <c r="I138" s="8"/>
      <c r="J138" s="33">
        <v>2004</v>
      </c>
      <c r="K138" s="7">
        <v>2496000</v>
      </c>
      <c r="L138" s="7">
        <f>K138/VLOOKUP(J138,'Vísitala gr. 1955-7'!$C$3:$E$67,3,0)*'Vísitala gr. 1955-7'!$E$67</f>
        <v>6449715.0003179386</v>
      </c>
    </row>
    <row r="139" spans="1:14" x14ac:dyDescent="0.25">
      <c r="A139" s="1" t="s">
        <v>147</v>
      </c>
      <c r="B139" s="1">
        <v>164562</v>
      </c>
      <c r="C139" s="1">
        <v>2195718</v>
      </c>
      <c r="D139" s="1" t="s">
        <v>406</v>
      </c>
      <c r="E139" s="1" t="s">
        <v>107</v>
      </c>
      <c r="F139" s="4" t="s">
        <v>461</v>
      </c>
      <c r="G139" s="10" t="s">
        <v>651</v>
      </c>
      <c r="H139" s="8"/>
      <c r="I139" s="8"/>
      <c r="J139" s="33">
        <v>2004</v>
      </c>
      <c r="K139" s="7">
        <v>7402321</v>
      </c>
      <c r="L139" s="7">
        <f>K139/VLOOKUP(J139,'Vísitala gr. 1955-7'!$C$3:$E$67,3,0)*'Vísitala gr. 1955-7'!$E$67</f>
        <v>19127748.714290258</v>
      </c>
    </row>
    <row r="140" spans="1:14" x14ac:dyDescent="0.25">
      <c r="A140" s="1" t="s">
        <v>353</v>
      </c>
      <c r="B140" s="1">
        <v>146048</v>
      </c>
      <c r="C140" s="1">
        <v>2140542</v>
      </c>
      <c r="D140" s="1" t="s">
        <v>440</v>
      </c>
      <c r="E140" s="1" t="s">
        <v>344</v>
      </c>
      <c r="F140" s="1" t="s">
        <v>465</v>
      </c>
      <c r="G140" s="10" t="s">
        <v>651</v>
      </c>
      <c r="H140" s="8"/>
      <c r="I140" s="8"/>
      <c r="J140" s="33">
        <v>2004</v>
      </c>
      <c r="K140" s="7">
        <v>1780000</v>
      </c>
      <c r="L140" s="7">
        <f>K140/VLOOKUP(J140,'Vísitala gr. 1955-7'!$C$3:$E$67,3,0)*'Vísitala gr. 1955-7'!$E$67</f>
        <v>4599556.3704190422</v>
      </c>
    </row>
    <row r="141" spans="1:14" x14ac:dyDescent="0.25">
      <c r="A141" s="1" t="s">
        <v>367</v>
      </c>
      <c r="B141" s="1">
        <v>153457</v>
      </c>
      <c r="C141" s="1">
        <v>2162281</v>
      </c>
      <c r="D141" s="1" t="s">
        <v>448</v>
      </c>
      <c r="E141" s="1" t="s">
        <v>449</v>
      </c>
      <c r="F141" s="1" t="s">
        <v>466</v>
      </c>
      <c r="G141" s="10" t="s">
        <v>651</v>
      </c>
      <c r="H141" s="8"/>
      <c r="I141" s="8"/>
      <c r="J141" s="33">
        <v>2004</v>
      </c>
      <c r="K141" s="7">
        <v>2208967</v>
      </c>
      <c r="L141" s="7">
        <f>K141/VLOOKUP(J141,'Vísitala gr. 1955-7'!$C$3:$E$67,3,0)*'Vísitala gr. 1955-7'!$E$67</f>
        <v>5708015.8634244055</v>
      </c>
    </row>
    <row r="142" spans="1:14" x14ac:dyDescent="0.25">
      <c r="A142" s="1" t="s">
        <v>319</v>
      </c>
      <c r="B142" s="1">
        <v>141014</v>
      </c>
      <c r="C142" s="1">
        <v>2126090</v>
      </c>
      <c r="D142" s="1" t="s">
        <v>431</v>
      </c>
      <c r="E142" s="1" t="s">
        <v>305</v>
      </c>
      <c r="F142" s="1" t="s">
        <v>464</v>
      </c>
      <c r="G142" s="10" t="s">
        <v>651</v>
      </c>
      <c r="H142" s="8"/>
      <c r="I142" s="8"/>
      <c r="J142" s="33">
        <v>2004</v>
      </c>
      <c r="K142" s="7">
        <v>8150000</v>
      </c>
      <c r="L142" s="7">
        <f>K142/VLOOKUP(J142,'Vísitala gr. 1955-7'!$C$3:$E$67,3,0)*'Vísitala gr. 1955-7'!$E$67</f>
        <v>21059766.527480446</v>
      </c>
    </row>
    <row r="143" spans="1:14" x14ac:dyDescent="0.25">
      <c r="A143" s="1" t="s">
        <v>168</v>
      </c>
      <c r="B143" s="1">
        <v>167643</v>
      </c>
      <c r="C143" s="1">
        <v>2206031</v>
      </c>
      <c r="D143" s="1" t="s">
        <v>408</v>
      </c>
      <c r="E143" s="1" t="s">
        <v>155</v>
      </c>
      <c r="F143" s="4" t="s">
        <v>461</v>
      </c>
      <c r="G143" s="10" t="s">
        <v>651</v>
      </c>
      <c r="H143" s="8"/>
      <c r="I143" s="8"/>
      <c r="J143" s="33">
        <v>2005</v>
      </c>
      <c r="K143" s="7">
        <v>17579313</v>
      </c>
      <c r="L143" s="7">
        <f>K143/VLOOKUP(J143,'Vísitala gr. 1955-7'!$C$3:$E$67,3,0)*'Vísitala gr. 1955-7'!$E$67</f>
        <v>43598939.758306995</v>
      </c>
    </row>
    <row r="144" spans="1:14" x14ac:dyDescent="0.25">
      <c r="A144" s="1" t="s">
        <v>158</v>
      </c>
      <c r="B144" s="1">
        <v>167187</v>
      </c>
      <c r="C144" s="1">
        <v>2205253</v>
      </c>
      <c r="D144" s="1" t="s">
        <v>408</v>
      </c>
      <c r="E144" s="1" t="s">
        <v>155</v>
      </c>
      <c r="F144" s="4" t="s">
        <v>461</v>
      </c>
      <c r="G144" s="10" t="s">
        <v>651</v>
      </c>
      <c r="H144" s="8"/>
      <c r="I144" s="8"/>
      <c r="J144" s="33">
        <v>2005</v>
      </c>
      <c r="K144" s="7">
        <v>13174032</v>
      </c>
      <c r="L144" s="7">
        <f>K144/VLOOKUP(J144,'Vísitala gr. 1955-7'!$C$3:$E$67,3,0)*'Vísitala gr. 1955-7'!$E$67</f>
        <v>32673280.664722715</v>
      </c>
    </row>
    <row r="145" spans="1:14" x14ac:dyDescent="0.25">
      <c r="A145" s="1" t="s">
        <v>151</v>
      </c>
      <c r="B145" s="1">
        <v>163934</v>
      </c>
      <c r="C145" s="1">
        <v>2192974</v>
      </c>
      <c r="D145" s="1" t="s">
        <v>404</v>
      </c>
      <c r="E145" s="1" t="s">
        <v>107</v>
      </c>
      <c r="F145" s="4" t="s">
        <v>461</v>
      </c>
      <c r="G145" s="10" t="s">
        <v>651</v>
      </c>
      <c r="H145" s="8"/>
      <c r="I145" s="8"/>
      <c r="J145" s="33">
        <v>2005</v>
      </c>
      <c r="K145" s="7">
        <v>6186304</v>
      </c>
      <c r="L145" s="7">
        <f>K145/VLOOKUP(J145,'Vísitala gr. 1955-7'!$C$3:$E$67,3,0)*'Vísitala gr. 1955-7'!$E$67</f>
        <v>15342823.432438664</v>
      </c>
    </row>
    <row r="146" spans="1:14" x14ac:dyDescent="0.25">
      <c r="A146" s="1" t="s">
        <v>342</v>
      </c>
      <c r="B146" s="1">
        <v>145461</v>
      </c>
      <c r="C146" s="1">
        <v>2138591</v>
      </c>
      <c r="D146" s="1" t="s">
        <v>439</v>
      </c>
      <c r="E146" s="1" t="s">
        <v>332</v>
      </c>
      <c r="F146" s="1" t="s">
        <v>465</v>
      </c>
      <c r="G146" s="10" t="s">
        <v>651</v>
      </c>
      <c r="H146" s="8"/>
      <c r="I146" s="8"/>
      <c r="J146" s="33">
        <v>2005</v>
      </c>
      <c r="K146" s="7">
        <v>16016633</v>
      </c>
      <c r="L146" s="7">
        <f>K146/VLOOKUP(J146,'Vísitala gr. 1955-7'!$C$3:$E$67,3,0)*'Vísitala gr. 1955-7'!$E$67</f>
        <v>39723293.924962364</v>
      </c>
    </row>
    <row r="147" spans="1:14" x14ac:dyDescent="0.25">
      <c r="A147" s="1" t="s">
        <v>203</v>
      </c>
      <c r="B147" s="1">
        <v>153880</v>
      </c>
      <c r="C147" s="1">
        <v>2164560</v>
      </c>
      <c r="D147" s="1" t="s">
        <v>448</v>
      </c>
      <c r="E147" s="1" t="s">
        <v>449</v>
      </c>
      <c r="F147" s="1" t="s">
        <v>466</v>
      </c>
      <c r="G147" s="10" t="s">
        <v>651</v>
      </c>
      <c r="H147" s="8"/>
      <c r="I147" s="8"/>
      <c r="J147" s="33">
        <v>2005</v>
      </c>
      <c r="K147" s="7">
        <v>6134226</v>
      </c>
      <c r="L147" s="7">
        <f>K147/VLOOKUP(J147,'Vísitala gr. 1955-7'!$C$3:$E$67,3,0)*'Vísitala gr. 1955-7'!$E$67</f>
        <v>15213663.346106898</v>
      </c>
    </row>
    <row r="148" spans="1:14" x14ac:dyDescent="0.25">
      <c r="A148" s="1" t="s">
        <v>27</v>
      </c>
      <c r="B148" s="1">
        <v>153828</v>
      </c>
      <c r="C148" s="1">
        <v>2164181</v>
      </c>
      <c r="D148" s="1" t="s">
        <v>448</v>
      </c>
      <c r="E148" s="1" t="s">
        <v>449</v>
      </c>
      <c r="F148" s="1" t="s">
        <v>466</v>
      </c>
      <c r="G148" s="10" t="s">
        <v>651</v>
      </c>
      <c r="H148" s="8"/>
      <c r="I148" s="8"/>
      <c r="J148" s="33">
        <v>2005</v>
      </c>
      <c r="K148" s="7">
        <v>7541241</v>
      </c>
      <c r="L148" s="7">
        <f>K148/VLOOKUP(J148,'Vísitala gr. 1955-7'!$C$3:$E$67,3,0)*'Vísitala gr. 1955-7'!$E$67</f>
        <v>18703240.113073524</v>
      </c>
    </row>
    <row r="149" spans="1:14" x14ac:dyDescent="0.25">
      <c r="A149" s="1" t="s">
        <v>272</v>
      </c>
      <c r="B149" s="1">
        <v>136210</v>
      </c>
      <c r="C149" s="1">
        <v>2113601</v>
      </c>
      <c r="D149" s="1" t="s">
        <v>425</v>
      </c>
      <c r="E149" s="1" t="s">
        <v>257</v>
      </c>
      <c r="F149" s="1" t="s">
        <v>463</v>
      </c>
      <c r="G149" s="10" t="s">
        <v>651</v>
      </c>
      <c r="H149" s="8"/>
      <c r="I149" s="8"/>
      <c r="J149" s="33">
        <v>2006</v>
      </c>
      <c r="K149" s="7">
        <v>17467318</v>
      </c>
      <c r="L149" s="7">
        <f>K149/VLOOKUP(J149,'Vísitala gr. 1955-7'!$C$3:$E$67,3,0)*'Vísitala gr. 1955-7'!$E$67</f>
        <v>40431509.125131719</v>
      </c>
    </row>
    <row r="150" spans="1:14" x14ac:dyDescent="0.25">
      <c r="A150" s="1" t="s">
        <v>131</v>
      </c>
      <c r="B150" s="1">
        <v>165294</v>
      </c>
      <c r="C150" s="1">
        <v>2198029</v>
      </c>
      <c r="D150" s="1" t="s">
        <v>405</v>
      </c>
      <c r="E150" s="1" t="s">
        <v>107</v>
      </c>
      <c r="F150" s="4" t="s">
        <v>461</v>
      </c>
      <c r="G150" s="10" t="s">
        <v>651</v>
      </c>
      <c r="H150" s="8"/>
      <c r="I150" s="8"/>
      <c r="J150" s="33">
        <v>2006</v>
      </c>
      <c r="K150" s="7">
        <v>39923595</v>
      </c>
      <c r="L150" s="7">
        <f>K150/VLOOKUP(J150,'Vísitala gr. 1955-7'!$C$3:$E$67,3,0)*'Vísitala gr. 1955-7'!$E$67</f>
        <v>92410935.413814709</v>
      </c>
    </row>
    <row r="151" spans="1:14" x14ac:dyDescent="0.25">
      <c r="A151" s="1" t="s">
        <v>275</v>
      </c>
      <c r="B151" s="1">
        <v>137714</v>
      </c>
      <c r="C151" s="1">
        <v>2117437</v>
      </c>
      <c r="D151" s="1" t="s">
        <v>428</v>
      </c>
      <c r="E151" s="1" t="s">
        <v>274</v>
      </c>
      <c r="F151" s="1" t="s">
        <v>463</v>
      </c>
      <c r="G151" s="10" t="s">
        <v>651</v>
      </c>
      <c r="H151" s="8"/>
      <c r="I151" s="8"/>
      <c r="J151" s="33">
        <v>2006</v>
      </c>
      <c r="K151" s="7">
        <v>8282520</v>
      </c>
      <c r="L151" s="7">
        <f>K151/VLOOKUP(J151,'Vísitala gr. 1955-7'!$C$3:$E$67,3,0)*'Vísitala gr. 1955-7'!$E$67</f>
        <v>19171505.4915177</v>
      </c>
    </row>
    <row r="152" spans="1:14" x14ac:dyDescent="0.25">
      <c r="A152" s="2" t="s">
        <v>45</v>
      </c>
      <c r="B152" s="2">
        <v>158983</v>
      </c>
      <c r="C152" s="2">
        <v>2178738</v>
      </c>
      <c r="D152" s="2" t="s">
        <v>391</v>
      </c>
      <c r="E152" s="2" t="s">
        <v>101</v>
      </c>
      <c r="F152" s="10" t="s">
        <v>460</v>
      </c>
      <c r="G152" s="10" t="s">
        <v>651</v>
      </c>
      <c r="H152" s="8"/>
      <c r="I152" s="8"/>
      <c r="J152" s="33">
        <v>2006</v>
      </c>
      <c r="K152" s="9">
        <v>4630000</v>
      </c>
      <c r="L152" s="7">
        <f>K152/VLOOKUP(J152,'Vísitala gr. 1955-7'!$C$3:$E$67,3,0)*'Vísitala gr. 1955-7'!$E$67</f>
        <v>10717036.653787369</v>
      </c>
      <c r="M152" s="2"/>
      <c r="N152" s="2"/>
    </row>
    <row r="153" spans="1:14" x14ac:dyDescent="0.25">
      <c r="A153" s="1" t="s">
        <v>174</v>
      </c>
      <c r="B153" s="1">
        <v>166251</v>
      </c>
      <c r="C153" s="1">
        <v>2200884</v>
      </c>
      <c r="D153" s="1" t="s">
        <v>409</v>
      </c>
      <c r="E153" s="1" t="s">
        <v>155</v>
      </c>
      <c r="F153" s="4" t="s">
        <v>461</v>
      </c>
      <c r="G153" s="10" t="s">
        <v>651</v>
      </c>
      <c r="H153" s="8"/>
      <c r="I153" s="8"/>
      <c r="J153" s="33">
        <v>2006</v>
      </c>
      <c r="K153" s="7">
        <v>13494815</v>
      </c>
      <c r="L153" s="7">
        <f>K153/VLOOKUP(J153,'Vísitala gr. 1955-7'!$C$3:$E$67,3,0)*'Vísitala gr. 1955-7'!$E$67</f>
        <v>31236377.319887597</v>
      </c>
      <c r="M153" s="6"/>
    </row>
    <row r="154" spans="1:14" x14ac:dyDescent="0.25">
      <c r="A154" s="1" t="s">
        <v>114</v>
      </c>
      <c r="B154" s="1">
        <v>163802</v>
      </c>
      <c r="C154" s="1">
        <v>2192097</v>
      </c>
      <c r="D154" s="1" t="s">
        <v>404</v>
      </c>
      <c r="E154" s="1" t="s">
        <v>107</v>
      </c>
      <c r="F154" s="4" t="s">
        <v>461</v>
      </c>
      <c r="G154" s="10" t="s">
        <v>651</v>
      </c>
      <c r="H154" s="8"/>
      <c r="I154" s="8"/>
      <c r="J154" s="33">
        <v>2006</v>
      </c>
      <c r="K154" s="7">
        <v>5321800</v>
      </c>
      <c r="L154" s="7">
        <f>K154/VLOOKUP(J154,'Vísitala gr. 1955-7'!$C$3:$E$67,3,0)*'Vísitala gr. 1955-7'!$E$67</f>
        <v>12318342.476053048</v>
      </c>
    </row>
    <row r="155" spans="1:14" x14ac:dyDescent="0.25">
      <c r="A155" s="1" t="s">
        <v>113</v>
      </c>
      <c r="B155" s="1">
        <v>163759</v>
      </c>
      <c r="C155" s="1">
        <v>2191708</v>
      </c>
      <c r="D155" s="1" t="s">
        <v>404</v>
      </c>
      <c r="E155" s="1" t="s">
        <v>107</v>
      </c>
      <c r="F155" s="4" t="s">
        <v>461</v>
      </c>
      <c r="G155" s="10" t="s">
        <v>651</v>
      </c>
      <c r="H155" s="8"/>
      <c r="I155" s="8"/>
      <c r="J155" s="33">
        <v>2006</v>
      </c>
      <c r="K155" s="7">
        <v>17070129</v>
      </c>
      <c r="L155" s="7">
        <f>K155/VLOOKUP(J155,'Vísitala gr. 1955-7'!$C$3:$E$67,3,0)*'Vísitala gr. 1955-7'!$E$67</f>
        <v>39512137.835394971</v>
      </c>
    </row>
    <row r="156" spans="1:14" x14ac:dyDescent="0.25">
      <c r="A156" s="1" t="s">
        <v>143</v>
      </c>
      <c r="B156" s="1">
        <v>164566</v>
      </c>
      <c r="C156" s="1">
        <v>2195760</v>
      </c>
      <c r="D156" s="1" t="s">
        <v>406</v>
      </c>
      <c r="E156" s="1" t="s">
        <v>107</v>
      </c>
      <c r="F156" s="4" t="s">
        <v>461</v>
      </c>
      <c r="G156" s="10" t="s">
        <v>651</v>
      </c>
      <c r="H156" s="8"/>
      <c r="I156" s="8"/>
      <c r="J156" s="33">
        <v>2006</v>
      </c>
      <c r="K156" s="7">
        <v>9409444</v>
      </c>
      <c r="L156" s="7">
        <f>K156/VLOOKUP(J156,'Vísitala gr. 1955-7'!$C$3:$E$67,3,0)*'Vísitala gr. 1955-7'!$E$67</f>
        <v>21779990.548544198</v>
      </c>
    </row>
    <row r="157" spans="1:14" x14ac:dyDescent="0.25">
      <c r="A157" s="1" t="s">
        <v>282</v>
      </c>
      <c r="B157" s="1">
        <v>139579</v>
      </c>
      <c r="C157" s="1">
        <v>2122124</v>
      </c>
      <c r="D157" s="1" t="s">
        <v>430</v>
      </c>
      <c r="E157" s="1" t="s">
        <v>390</v>
      </c>
      <c r="F157" s="1" t="s">
        <v>464</v>
      </c>
      <c r="G157" s="10" t="s">
        <v>651</v>
      </c>
      <c r="H157" s="8"/>
      <c r="I157" s="8"/>
      <c r="J157" s="33">
        <v>2006</v>
      </c>
      <c r="K157" s="7">
        <v>6637083</v>
      </c>
      <c r="L157" s="7">
        <f>K157/VLOOKUP(J157,'Vísitala gr. 1955-7'!$C$3:$E$67,3,0)*'Vísitala gr. 1955-7'!$E$67</f>
        <v>15362821.119919876</v>
      </c>
    </row>
    <row r="158" spans="1:14" x14ac:dyDescent="0.25">
      <c r="A158" s="1" t="s">
        <v>285</v>
      </c>
      <c r="B158" s="1">
        <v>139570</v>
      </c>
      <c r="C158" s="1">
        <v>2122062</v>
      </c>
      <c r="D158" s="1" t="s">
        <v>430</v>
      </c>
      <c r="E158" s="1" t="s">
        <v>390</v>
      </c>
      <c r="F158" s="1" t="s">
        <v>464</v>
      </c>
      <c r="G158" s="10" t="s">
        <v>651</v>
      </c>
      <c r="H158" s="8"/>
      <c r="I158" s="8"/>
      <c r="J158" s="33">
        <v>2006</v>
      </c>
      <c r="K158" s="7">
        <v>1648201</v>
      </c>
      <c r="L158" s="7">
        <f>K158/VLOOKUP(J158,'Vísitala gr. 1955-7'!$C$3:$E$67,3,0)*'Vísitala gr. 1955-7'!$E$67</f>
        <v>3815082.1878637136</v>
      </c>
    </row>
    <row r="159" spans="1:14" x14ac:dyDescent="0.25">
      <c r="A159" s="1" t="s">
        <v>283</v>
      </c>
      <c r="B159" s="1">
        <v>139553</v>
      </c>
      <c r="C159" s="1">
        <v>2121820</v>
      </c>
      <c r="D159" s="1" t="s">
        <v>430</v>
      </c>
      <c r="E159" s="1" t="s">
        <v>390</v>
      </c>
      <c r="F159" s="1" t="s">
        <v>464</v>
      </c>
      <c r="G159" s="10" t="s">
        <v>651</v>
      </c>
      <c r="H159" s="8"/>
      <c r="I159" s="8"/>
      <c r="J159" s="33">
        <v>2006</v>
      </c>
      <c r="K159" s="7">
        <v>15543531</v>
      </c>
      <c r="L159" s="7">
        <f>K159/VLOOKUP(J159,'Vísitala gr. 1955-7'!$C$3:$E$67,3,0)*'Vísitala gr. 1955-7'!$E$67</f>
        <v>35978529.472198755</v>
      </c>
    </row>
    <row r="160" spans="1:14" x14ac:dyDescent="0.25">
      <c r="A160" s="1" t="s">
        <v>237</v>
      </c>
      <c r="B160" s="1">
        <v>153975</v>
      </c>
      <c r="C160" s="1">
        <v>2164974</v>
      </c>
      <c r="D160" s="1" t="s">
        <v>448</v>
      </c>
      <c r="E160" s="1" t="s">
        <v>449</v>
      </c>
      <c r="F160" s="1" t="s">
        <v>466</v>
      </c>
      <c r="G160" s="10" t="s">
        <v>651</v>
      </c>
      <c r="H160" s="8"/>
      <c r="I160" s="8"/>
      <c r="J160" s="33">
        <v>2006</v>
      </c>
      <c r="K160" s="7">
        <v>10026672</v>
      </c>
      <c r="L160" s="7">
        <f>K160/VLOOKUP(J160,'Vísitala gr. 1955-7'!$C$3:$E$67,3,0)*'Vísitala gr. 1955-7'!$E$67</f>
        <v>23208684.954536393</v>
      </c>
    </row>
    <row r="161" spans="1:14" x14ac:dyDescent="0.25">
      <c r="A161" s="2" t="s">
        <v>48</v>
      </c>
      <c r="B161" s="2">
        <v>159137</v>
      </c>
      <c r="C161" s="2">
        <v>2179267</v>
      </c>
      <c r="D161" s="2" t="s">
        <v>5</v>
      </c>
      <c r="E161" s="2" t="s">
        <v>101</v>
      </c>
      <c r="F161" s="10" t="s">
        <v>460</v>
      </c>
      <c r="G161" s="10" t="s">
        <v>651</v>
      </c>
      <c r="H161" s="8"/>
      <c r="I161" s="8"/>
      <c r="J161" s="33">
        <v>2006</v>
      </c>
      <c r="K161" s="9">
        <v>2682930</v>
      </c>
      <c r="L161" s="7">
        <f>K161/VLOOKUP(J161,'Vísitala gr. 1955-7'!$C$3:$E$67,3,0)*'Vísitala gr. 1955-7'!$E$67</f>
        <v>6210163.9631848251</v>
      </c>
      <c r="M161" s="2"/>
      <c r="N161" s="2"/>
    </row>
    <row r="162" spans="1:14" x14ac:dyDescent="0.25">
      <c r="A162" s="1" t="s">
        <v>380</v>
      </c>
      <c r="B162" s="1">
        <v>153867</v>
      </c>
      <c r="C162" s="1">
        <v>2164450</v>
      </c>
      <c r="D162" s="1" t="s">
        <v>448</v>
      </c>
      <c r="E162" s="1" t="s">
        <v>449</v>
      </c>
      <c r="F162" s="1" t="s">
        <v>466</v>
      </c>
      <c r="G162" s="10" t="s">
        <v>651</v>
      </c>
      <c r="H162" s="8"/>
      <c r="I162" s="8"/>
      <c r="J162" s="33">
        <v>2006</v>
      </c>
      <c r="K162" s="7">
        <v>6128790</v>
      </c>
      <c r="L162" s="7">
        <f>K162/VLOOKUP(J162,'Vísitala gr. 1955-7'!$C$3:$E$67,3,0)*'Vísitala gr. 1955-7'!$E$67</f>
        <v>14186277.985608097</v>
      </c>
    </row>
    <row r="163" spans="1:14" x14ac:dyDescent="0.25">
      <c r="A163" s="1" t="s">
        <v>192</v>
      </c>
      <c r="B163" s="1">
        <v>170155</v>
      </c>
      <c r="C163" s="1">
        <v>2208751</v>
      </c>
      <c r="D163" s="1" t="s">
        <v>408</v>
      </c>
      <c r="E163" s="1" t="s">
        <v>155</v>
      </c>
      <c r="F163" s="4" t="s">
        <v>461</v>
      </c>
      <c r="G163" s="10" t="s">
        <v>651</v>
      </c>
      <c r="H163" s="8"/>
      <c r="I163" s="8"/>
      <c r="J163" s="33">
        <v>2007</v>
      </c>
      <c r="K163" s="7">
        <v>7057070</v>
      </c>
      <c r="L163" s="7">
        <f>K163/VLOOKUP(J163,'Vísitala gr. 1955-7'!$C$3:$E$67,3,0)*'Vísitala gr. 1955-7'!$E$67</f>
        <v>14789088.839569909</v>
      </c>
    </row>
    <row r="164" spans="1:14" x14ac:dyDescent="0.25">
      <c r="A164" s="1" t="s">
        <v>347</v>
      </c>
      <c r="B164" s="1">
        <v>145970</v>
      </c>
      <c r="C164" s="1">
        <v>2140063</v>
      </c>
      <c r="D164" s="1" t="s">
        <v>440</v>
      </c>
      <c r="E164" s="1" t="s">
        <v>344</v>
      </c>
      <c r="F164" s="1" t="s">
        <v>465</v>
      </c>
      <c r="G164" s="10" t="s">
        <v>651</v>
      </c>
      <c r="H164" s="8">
        <f>142000+487000</f>
        <v>629000</v>
      </c>
      <c r="I164" s="8">
        <f>1600000+545000+39000+413000+120000+20450000+542000+6030000</f>
        <v>29739000</v>
      </c>
      <c r="J164" s="7"/>
      <c r="N164" s="1" t="s">
        <v>643</v>
      </c>
    </row>
    <row r="165" spans="1:14" x14ac:dyDescent="0.25">
      <c r="A165" s="1" t="s">
        <v>64</v>
      </c>
      <c r="B165" s="1">
        <v>158517</v>
      </c>
      <c r="C165" s="1">
        <v>2177737</v>
      </c>
      <c r="D165" s="1" t="s">
        <v>391</v>
      </c>
      <c r="E165" s="4" t="s">
        <v>101</v>
      </c>
      <c r="F165" s="10" t="s">
        <v>460</v>
      </c>
      <c r="G165" s="10" t="s">
        <v>651</v>
      </c>
      <c r="H165" s="8"/>
      <c r="I165" s="8"/>
      <c r="J165" s="33">
        <v>2007</v>
      </c>
      <c r="K165" s="7">
        <v>11888519</v>
      </c>
      <c r="L165" s="7">
        <f>K165/VLOOKUP(J165,'Vísitala gr. 1955-7'!$C$3:$E$67,3,0)*'Vísitala gr. 1955-7'!$E$67</f>
        <v>24914073.923301715</v>
      </c>
    </row>
    <row r="166" spans="1:14" x14ac:dyDescent="0.25">
      <c r="A166" s="1" t="s">
        <v>62</v>
      </c>
      <c r="B166" s="1">
        <v>158506</v>
      </c>
      <c r="C166" s="1">
        <v>2177670</v>
      </c>
      <c r="D166" s="1" t="s">
        <v>391</v>
      </c>
      <c r="E166" s="4" t="s">
        <v>101</v>
      </c>
      <c r="F166" s="10" t="s">
        <v>460</v>
      </c>
      <c r="G166" s="10" t="s">
        <v>651</v>
      </c>
      <c r="H166" s="8"/>
      <c r="I166" s="8"/>
      <c r="J166" s="33">
        <v>2007</v>
      </c>
      <c r="K166" s="7">
        <v>9581400</v>
      </c>
      <c r="L166" s="7">
        <f>K166/VLOOKUP(J166,'Vísitala gr. 1955-7'!$C$3:$E$67,3,0)*'Vísitala gr. 1955-7'!$E$67</f>
        <v>20079179.575582378</v>
      </c>
    </row>
    <row r="167" spans="1:14" x14ac:dyDescent="0.25">
      <c r="A167" s="1" t="s">
        <v>177</v>
      </c>
      <c r="B167" s="1">
        <v>166242</v>
      </c>
      <c r="C167" s="1">
        <v>2200824</v>
      </c>
      <c r="D167" s="1" t="s">
        <v>409</v>
      </c>
      <c r="E167" s="1" t="s">
        <v>155</v>
      </c>
      <c r="F167" s="4" t="s">
        <v>461</v>
      </c>
      <c r="G167" s="10" t="s">
        <v>651</v>
      </c>
      <c r="H167" s="8"/>
      <c r="I167" s="8"/>
      <c r="J167" s="33">
        <v>2007</v>
      </c>
      <c r="K167" s="7">
        <v>11516065</v>
      </c>
      <c r="L167" s="7">
        <f>K167/VLOOKUP(J167,'Vísitala gr. 1955-7'!$C$3:$E$67,3,0)*'Vísitala gr. 1955-7'!$E$67</f>
        <v>24133543.859882597</v>
      </c>
    </row>
    <row r="168" spans="1:14" x14ac:dyDescent="0.25">
      <c r="A168" s="1" t="s">
        <v>467</v>
      </c>
      <c r="B168" s="1">
        <v>144158</v>
      </c>
      <c r="C168" s="1">
        <v>2133662</v>
      </c>
      <c r="D168" s="1" t="s">
        <v>437</v>
      </c>
      <c r="E168" s="1" t="s">
        <v>332</v>
      </c>
      <c r="F168" s="1" t="s">
        <v>465</v>
      </c>
      <c r="G168" s="10" t="s">
        <v>651</v>
      </c>
      <c r="H168" s="8"/>
      <c r="I168" s="8"/>
      <c r="J168" s="33">
        <v>2007</v>
      </c>
      <c r="K168" s="7">
        <v>25200000</v>
      </c>
      <c r="L168" s="7">
        <f>K168/VLOOKUP(J168,'Vísitala gr. 1955-7'!$C$3:$E$67,3,0)*'Vísitala gr. 1955-7'!$E$67</f>
        <v>52810166.08268895</v>
      </c>
      <c r="N168" s="13"/>
    </row>
    <row r="169" spans="1:14" x14ac:dyDescent="0.25">
      <c r="A169" s="2" t="s">
        <v>39</v>
      </c>
      <c r="B169" s="2">
        <v>159120</v>
      </c>
      <c r="C169" s="2">
        <v>2179191</v>
      </c>
      <c r="D169" s="2" t="s">
        <v>5</v>
      </c>
      <c r="E169" s="2" t="s">
        <v>101</v>
      </c>
      <c r="F169" s="10" t="s">
        <v>460</v>
      </c>
      <c r="G169" s="10" t="s">
        <v>651</v>
      </c>
      <c r="H169" s="8"/>
      <c r="I169" s="8"/>
      <c r="J169" s="33">
        <v>2007</v>
      </c>
      <c r="K169" s="9">
        <v>11248160</v>
      </c>
      <c r="L169" s="7">
        <f>K169/VLOOKUP(J169,'Vísitala gr. 1955-7'!$C$3:$E$67,3,0)*'Vísitala gr. 1955-7'!$E$67</f>
        <v>23572111.020819787</v>
      </c>
      <c r="M169" s="2"/>
      <c r="N169" s="2"/>
    </row>
    <row r="170" spans="1:14" x14ac:dyDescent="0.25">
      <c r="A170" s="1" t="s">
        <v>293</v>
      </c>
      <c r="B170" s="1">
        <v>140453</v>
      </c>
      <c r="C170" s="1">
        <v>2337005</v>
      </c>
      <c r="D170" s="1" t="s">
        <v>429</v>
      </c>
      <c r="E170" s="1" t="s">
        <v>390</v>
      </c>
      <c r="F170" s="1" t="s">
        <v>464</v>
      </c>
      <c r="G170" s="10" t="s">
        <v>651</v>
      </c>
      <c r="H170" s="8">
        <v>358000</v>
      </c>
      <c r="I170" s="8"/>
      <c r="J170" s="33">
        <v>2011</v>
      </c>
      <c r="N170" s="1" t="s">
        <v>643</v>
      </c>
    </row>
    <row r="171" spans="1:14" x14ac:dyDescent="0.25">
      <c r="A171" s="1" t="s">
        <v>285</v>
      </c>
      <c r="B171" s="1">
        <v>140444</v>
      </c>
      <c r="C171" s="1">
        <v>2124676</v>
      </c>
      <c r="D171" s="1" t="s">
        <v>429</v>
      </c>
      <c r="E171" s="1" t="s">
        <v>390</v>
      </c>
      <c r="F171" s="1" t="s">
        <v>464</v>
      </c>
      <c r="G171" s="10" t="s">
        <v>651</v>
      </c>
      <c r="H171" s="8"/>
      <c r="I171" s="8"/>
      <c r="J171" s="33">
        <v>2007</v>
      </c>
      <c r="N171" s="1" t="s">
        <v>637</v>
      </c>
    </row>
    <row r="172" spans="1:14" x14ac:dyDescent="0.25">
      <c r="A172" s="1" t="s">
        <v>150</v>
      </c>
      <c r="B172" s="1">
        <v>163933</v>
      </c>
      <c r="C172" s="1">
        <v>2192964</v>
      </c>
      <c r="D172" s="1" t="s">
        <v>404</v>
      </c>
      <c r="E172" s="1" t="s">
        <v>107</v>
      </c>
      <c r="F172" s="4" t="s">
        <v>461</v>
      </c>
      <c r="G172" s="10" t="s">
        <v>651</v>
      </c>
      <c r="H172" s="8"/>
      <c r="I172" s="8"/>
      <c r="J172" s="33">
        <v>2007</v>
      </c>
      <c r="K172" s="7">
        <v>9217000</v>
      </c>
      <c r="L172" s="7">
        <f>K172/VLOOKUP(J172,'Vísitala gr. 1955-7'!$C$3:$E$67,3,0)*'Vísitala gr. 1955-7'!$E$67</f>
        <v>19315527.808894608</v>
      </c>
    </row>
    <row r="173" spans="1:14" x14ac:dyDescent="0.25">
      <c r="A173" s="1" t="s">
        <v>140</v>
      </c>
      <c r="B173" s="1">
        <v>164478</v>
      </c>
      <c r="C173" s="1">
        <v>2195225</v>
      </c>
      <c r="D173" s="1" t="s">
        <v>406</v>
      </c>
      <c r="E173" s="1" t="s">
        <v>107</v>
      </c>
      <c r="F173" s="4" t="s">
        <v>461</v>
      </c>
      <c r="G173" s="10" t="s">
        <v>651</v>
      </c>
      <c r="H173" s="8"/>
      <c r="I173" s="8"/>
      <c r="J173" s="33">
        <v>2007</v>
      </c>
      <c r="K173" s="7">
        <v>5433273</v>
      </c>
      <c r="L173" s="7">
        <f>K173/VLOOKUP(J173,'Vísitala gr. 1955-7'!$C$3:$E$67,3,0)*'Vísitala gr. 1955-7'!$E$67</f>
        <v>11386192.440578954</v>
      </c>
    </row>
    <row r="174" spans="1:14" x14ac:dyDescent="0.25">
      <c r="A174" s="1" t="s">
        <v>331</v>
      </c>
      <c r="B174" s="1">
        <v>142122</v>
      </c>
      <c r="C174" s="1">
        <v>2129016</v>
      </c>
      <c r="D174" s="1" t="s">
        <v>433</v>
      </c>
      <c r="E174" s="1" t="s">
        <v>327</v>
      </c>
      <c r="F174" s="1" t="s">
        <v>464</v>
      </c>
      <c r="G174" s="10" t="s">
        <v>651</v>
      </c>
      <c r="H174" s="8"/>
      <c r="I174" s="8"/>
      <c r="J174" s="33">
        <v>2007</v>
      </c>
      <c r="K174" s="7">
        <v>67700000</v>
      </c>
      <c r="L174" s="7">
        <f>K174/VLOOKUP(J174,'Vísitala gr. 1955-7'!$C$3:$E$67,3,0)*'Vísitala gr. 1955-7'!$E$67</f>
        <v>141874930.3094461</v>
      </c>
    </row>
    <row r="175" spans="1:14" x14ac:dyDescent="0.25">
      <c r="A175" s="1" t="s">
        <v>290</v>
      </c>
      <c r="B175" s="1">
        <v>140459</v>
      </c>
      <c r="C175" s="1">
        <v>2124742</v>
      </c>
      <c r="D175" s="1" t="s">
        <v>429</v>
      </c>
      <c r="E175" s="1" t="s">
        <v>390</v>
      </c>
      <c r="F175" s="1" t="s">
        <v>464</v>
      </c>
      <c r="G175" s="10" t="s">
        <v>651</v>
      </c>
      <c r="H175" s="8"/>
      <c r="I175" s="8"/>
      <c r="J175" s="33">
        <v>2007</v>
      </c>
      <c r="K175" s="7">
        <v>3394391</v>
      </c>
      <c r="L175" s="7">
        <f>K175/VLOOKUP(J175,'Vísitala gr. 1955-7'!$C$3:$E$67,3,0)*'Vísitala gr. 1955-7'!$E$67</f>
        <v>7113426.6849041525</v>
      </c>
      <c r="N175" s="1" t="s">
        <v>644</v>
      </c>
    </row>
    <row r="176" spans="1:14" x14ac:dyDescent="0.25">
      <c r="A176" s="1" t="s">
        <v>303</v>
      </c>
      <c r="B176" s="1">
        <v>139560</v>
      </c>
      <c r="C176" s="1">
        <v>2121995</v>
      </c>
      <c r="D176" s="1" t="s">
        <v>429</v>
      </c>
      <c r="E176" s="1" t="s">
        <v>390</v>
      </c>
      <c r="F176" s="1" t="s">
        <v>464</v>
      </c>
      <c r="G176" s="10" t="s">
        <v>651</v>
      </c>
      <c r="H176" s="8"/>
      <c r="I176" s="8"/>
      <c r="J176" s="33">
        <v>2007</v>
      </c>
      <c r="K176" s="7">
        <v>15472200</v>
      </c>
      <c r="L176" s="7">
        <f>K176/VLOOKUP(J176,'Vísitala gr. 1955-7'!$C$3:$E$67,3,0)*'Vísitala gr. 1955-7'!$E$67</f>
        <v>32424184.589864288</v>
      </c>
    </row>
    <row r="177" spans="1:14" x14ac:dyDescent="0.25">
      <c r="A177" s="1" t="s">
        <v>22</v>
      </c>
      <c r="B177" s="1">
        <v>157186</v>
      </c>
      <c r="C177" s="1">
        <v>2173935</v>
      </c>
      <c r="D177" s="1" t="s">
        <v>5</v>
      </c>
      <c r="E177" s="10" t="s">
        <v>13</v>
      </c>
      <c r="F177" s="10" t="s">
        <v>460</v>
      </c>
      <c r="G177" s="10" t="s">
        <v>651</v>
      </c>
      <c r="H177" s="8"/>
      <c r="I177" s="8"/>
      <c r="J177" s="33">
        <v>2008</v>
      </c>
      <c r="K177" s="7">
        <v>12941712</v>
      </c>
      <c r="L177" s="7">
        <f>K177/VLOOKUP(J177,'Vísitala gr. 1955-7'!$C$3:$E$67,3,0)*'Vísitala gr. 1955-7'!$E$67</f>
        <v>23508411.396847155</v>
      </c>
    </row>
    <row r="178" spans="1:14" x14ac:dyDescent="0.25">
      <c r="A178" s="1" t="s">
        <v>385</v>
      </c>
      <c r="B178" s="1">
        <v>154179</v>
      </c>
      <c r="C178" s="1">
        <v>2166298</v>
      </c>
      <c r="D178" s="1" t="s">
        <v>453</v>
      </c>
      <c r="E178" s="1" t="s">
        <v>452</v>
      </c>
      <c r="F178" s="1" t="s">
        <v>466</v>
      </c>
      <c r="G178" s="10" t="s">
        <v>651</v>
      </c>
      <c r="H178" s="8"/>
      <c r="I178" s="8"/>
      <c r="J178" s="33">
        <v>2008</v>
      </c>
      <c r="K178" s="7">
        <v>13806103</v>
      </c>
      <c r="L178" s="7">
        <f>K178/VLOOKUP(J178,'Vísitala gr. 1955-7'!$C$3:$E$67,3,0)*'Vísitala gr. 1955-7'!$E$67</f>
        <v>25078563.725668266</v>
      </c>
    </row>
    <row r="179" spans="1:14" x14ac:dyDescent="0.25">
      <c r="A179" s="1" t="s">
        <v>360</v>
      </c>
      <c r="B179" s="1">
        <v>151909</v>
      </c>
      <c r="C179" s="1">
        <v>2155573</v>
      </c>
      <c r="D179" s="1" t="s">
        <v>443</v>
      </c>
      <c r="E179" s="1" t="s">
        <v>356</v>
      </c>
      <c r="F179" s="1" t="s">
        <v>466</v>
      </c>
      <c r="G179" s="10" t="s">
        <v>651</v>
      </c>
      <c r="H179" s="8"/>
      <c r="I179" s="8"/>
      <c r="J179" s="33">
        <v>2009</v>
      </c>
      <c r="K179" s="7">
        <v>2960066</v>
      </c>
      <c r="L179" s="7">
        <f>K179/VLOOKUP(J179,'Vísitala gr. 1955-7'!$C$3:$E$67,3,0)*'Vísitala gr. 1955-7'!$E$67</f>
        <v>4814350.8374964977</v>
      </c>
    </row>
    <row r="180" spans="1:14" x14ac:dyDescent="0.25">
      <c r="A180" s="1" t="s">
        <v>68</v>
      </c>
      <c r="B180" s="1">
        <v>159336</v>
      </c>
      <c r="C180" s="1">
        <v>2179636</v>
      </c>
      <c r="D180" s="1" t="s">
        <v>5</v>
      </c>
      <c r="E180" s="4" t="s">
        <v>101</v>
      </c>
      <c r="F180" s="10" t="s">
        <v>460</v>
      </c>
      <c r="G180" s="10" t="s">
        <v>651</v>
      </c>
      <c r="H180" s="8"/>
      <c r="I180" s="8"/>
      <c r="J180" s="33">
        <v>2009</v>
      </c>
      <c r="K180" s="7">
        <v>12788747</v>
      </c>
      <c r="L180" s="7">
        <f>K180/VLOOKUP(J180,'Vísitala gr. 1955-7'!$C$3:$E$67,3,0)*'Vísitala gr. 1955-7'!$E$67</f>
        <v>20800047.982031763</v>
      </c>
    </row>
    <row r="181" spans="1:14" x14ac:dyDescent="0.25">
      <c r="A181" s="1" t="s">
        <v>189</v>
      </c>
      <c r="B181" s="1">
        <v>166483</v>
      </c>
      <c r="C181" s="1">
        <v>2201992</v>
      </c>
      <c r="D181" s="1" t="s">
        <v>413</v>
      </c>
      <c r="E181" s="1" t="s">
        <v>155</v>
      </c>
      <c r="F181" s="4" t="s">
        <v>461</v>
      </c>
      <c r="G181" s="10" t="s">
        <v>651</v>
      </c>
      <c r="H181" s="8"/>
      <c r="I181" s="8"/>
      <c r="J181" s="33">
        <v>2009</v>
      </c>
      <c r="K181" s="7">
        <v>41909532</v>
      </c>
      <c r="L181" s="7">
        <f>K181/VLOOKUP(J181,'Vísitala gr. 1955-7'!$C$3:$E$67,3,0)*'Vísitala gr. 1955-7'!$E$67</f>
        <v>68163071.527218074</v>
      </c>
    </row>
    <row r="182" spans="1:14" x14ac:dyDescent="0.25">
      <c r="A182" s="1" t="s">
        <v>188</v>
      </c>
      <c r="B182" s="1">
        <v>166439</v>
      </c>
      <c r="C182" s="1">
        <v>2201730</v>
      </c>
      <c r="D182" s="1" t="s">
        <v>413</v>
      </c>
      <c r="E182" s="1" t="s">
        <v>155</v>
      </c>
      <c r="F182" s="4" t="s">
        <v>461</v>
      </c>
      <c r="G182" s="10" t="s">
        <v>651</v>
      </c>
      <c r="H182" s="8"/>
      <c r="I182" s="8"/>
      <c r="J182" s="33">
        <v>2009</v>
      </c>
      <c r="K182" s="7">
        <v>16887381</v>
      </c>
      <c r="L182" s="7">
        <f>K182/VLOOKUP(J182,'Vísitala gr. 1955-7'!$C$3:$E$67,3,0)*'Vísitala gr. 1955-7'!$E$67</f>
        <v>27466204.084798262</v>
      </c>
    </row>
    <row r="183" spans="1:14" x14ac:dyDescent="0.25">
      <c r="A183" s="1" t="s">
        <v>90</v>
      </c>
      <c r="B183" s="1">
        <v>160101</v>
      </c>
      <c r="C183" s="1">
        <v>2181624</v>
      </c>
      <c r="D183" s="1" t="s">
        <v>398</v>
      </c>
      <c r="E183" s="4" t="s">
        <v>399</v>
      </c>
      <c r="F183" s="4" t="s">
        <v>461</v>
      </c>
      <c r="G183" s="10" t="s">
        <v>651</v>
      </c>
      <c r="H183" s="8"/>
      <c r="I183" s="8"/>
      <c r="J183" s="33">
        <v>2009</v>
      </c>
      <c r="K183" s="7">
        <v>16095203</v>
      </c>
      <c r="L183" s="7">
        <f>K183/VLOOKUP(J183,'Vísitala gr. 1955-7'!$C$3:$E$67,3,0)*'Vísitala gr. 1955-7'!$E$67</f>
        <v>26177779.158547863</v>
      </c>
    </row>
    <row r="184" spans="1:14" x14ac:dyDescent="0.25">
      <c r="A184" s="1" t="s">
        <v>384</v>
      </c>
      <c r="B184" s="1">
        <v>154201</v>
      </c>
      <c r="C184" s="1">
        <v>2166474</v>
      </c>
      <c r="D184" s="1" t="s">
        <v>453</v>
      </c>
      <c r="E184" s="1" t="s">
        <v>452</v>
      </c>
      <c r="F184" s="1" t="s">
        <v>466</v>
      </c>
      <c r="G184" s="10" t="s">
        <v>651</v>
      </c>
      <c r="H184" s="8"/>
      <c r="I184" s="8"/>
      <c r="J184" s="33">
        <v>2010</v>
      </c>
      <c r="K184" s="7">
        <v>35523372</v>
      </c>
      <c r="L184" s="7">
        <f>K184/VLOOKUP(J184,'Vísitala gr. 1955-7'!$C$3:$E$67,3,0)*'Vísitala gr. 1955-7'!$E$67</f>
        <v>53960160.303747311</v>
      </c>
    </row>
    <row r="185" spans="1:14" x14ac:dyDescent="0.25">
      <c r="A185" s="1" t="s">
        <v>142</v>
      </c>
      <c r="B185" s="1">
        <v>164553</v>
      </c>
      <c r="C185" s="1">
        <v>2195652</v>
      </c>
      <c r="D185" s="1" t="s">
        <v>406</v>
      </c>
      <c r="E185" s="1" t="s">
        <v>107</v>
      </c>
      <c r="F185" s="4" t="s">
        <v>461</v>
      </c>
      <c r="G185" s="10" t="s">
        <v>651</v>
      </c>
      <c r="H185" s="8"/>
      <c r="I185" s="8"/>
      <c r="J185" s="33">
        <v>2010</v>
      </c>
      <c r="K185" s="7">
        <v>9728202</v>
      </c>
      <c r="L185" s="7">
        <f>K185/VLOOKUP(J185,'Vísitala gr. 1955-7'!$C$3:$E$67,3,0)*'Vísitala gr. 1955-7'!$E$67</f>
        <v>14777182.171423232</v>
      </c>
    </row>
    <row r="186" spans="1:14" x14ac:dyDescent="0.25">
      <c r="A186" s="1" t="s">
        <v>199</v>
      </c>
      <c r="B186" s="1">
        <v>170153</v>
      </c>
      <c r="C186" s="1">
        <v>2208729</v>
      </c>
      <c r="D186" s="1" t="s">
        <v>408</v>
      </c>
      <c r="E186" s="1" t="s">
        <v>155</v>
      </c>
      <c r="F186" s="4" t="s">
        <v>461</v>
      </c>
      <c r="G186" s="10" t="s">
        <v>513</v>
      </c>
      <c r="H186" s="8">
        <v>1713000</v>
      </c>
      <c r="I186" s="8">
        <v>656000</v>
      </c>
      <c r="J186" s="33"/>
    </row>
    <row r="187" spans="1:14" x14ac:dyDescent="0.25">
      <c r="A187" s="1" t="s">
        <v>244</v>
      </c>
      <c r="B187" s="1">
        <v>134372</v>
      </c>
      <c r="C187" s="1">
        <v>2107307</v>
      </c>
      <c r="D187" s="1" t="s">
        <v>421</v>
      </c>
      <c r="E187" s="1" t="s">
        <v>233</v>
      </c>
      <c r="F187" s="1" t="s">
        <v>463</v>
      </c>
      <c r="G187" s="10" t="s">
        <v>513</v>
      </c>
      <c r="H187" s="8">
        <v>714000</v>
      </c>
      <c r="I187" s="8">
        <v>384000</v>
      </c>
      <c r="J187" s="33"/>
    </row>
    <row r="188" spans="1:14" x14ac:dyDescent="0.25">
      <c r="A188" s="1" t="s">
        <v>506</v>
      </c>
      <c r="B188" s="1">
        <v>133849</v>
      </c>
      <c r="C188" s="1">
        <v>2106033</v>
      </c>
      <c r="D188" s="1" t="s">
        <v>421</v>
      </c>
      <c r="E188" s="1" t="s">
        <v>233</v>
      </c>
      <c r="F188" s="1" t="s">
        <v>463</v>
      </c>
      <c r="G188" s="10" t="s">
        <v>513</v>
      </c>
      <c r="H188" s="8">
        <v>1875000</v>
      </c>
      <c r="I188" s="8">
        <v>0</v>
      </c>
      <c r="J188" s="33"/>
    </row>
    <row r="189" spans="1:14" x14ac:dyDescent="0.25">
      <c r="A189" s="2" t="s">
        <v>53</v>
      </c>
      <c r="B189" s="2">
        <v>158485</v>
      </c>
      <c r="C189" s="2">
        <v>2177533</v>
      </c>
      <c r="D189" s="2" t="s">
        <v>391</v>
      </c>
      <c r="E189" s="2" t="s">
        <v>101</v>
      </c>
      <c r="F189" s="10" t="s">
        <v>460</v>
      </c>
      <c r="G189" s="10" t="s">
        <v>513</v>
      </c>
      <c r="H189" s="8">
        <v>869000</v>
      </c>
      <c r="I189" s="8">
        <v>1756000</v>
      </c>
      <c r="J189" s="33"/>
      <c r="K189" s="9"/>
      <c r="M189" s="2"/>
      <c r="N189" s="2"/>
    </row>
    <row r="190" spans="1:14" x14ac:dyDescent="0.25">
      <c r="A190" s="1" t="s">
        <v>73</v>
      </c>
      <c r="B190" s="1">
        <v>155966</v>
      </c>
      <c r="C190" s="1">
        <v>2169978</v>
      </c>
      <c r="D190" s="1" t="s">
        <v>391</v>
      </c>
      <c r="E190" s="4" t="s">
        <v>101</v>
      </c>
      <c r="F190" s="10" t="s">
        <v>460</v>
      </c>
      <c r="G190" s="10" t="s">
        <v>513</v>
      </c>
      <c r="H190" s="8">
        <v>441000</v>
      </c>
      <c r="I190" s="8">
        <v>0</v>
      </c>
      <c r="J190" s="33"/>
    </row>
    <row r="191" spans="1:14" x14ac:dyDescent="0.25">
      <c r="A191" s="1" t="s">
        <v>266</v>
      </c>
      <c r="B191" s="1">
        <v>136936</v>
      </c>
      <c r="C191" s="1">
        <v>2115435</v>
      </c>
      <c r="D191" s="1" t="s">
        <v>426</v>
      </c>
      <c r="E191" s="1" t="s">
        <v>257</v>
      </c>
      <c r="F191" s="1" t="s">
        <v>463</v>
      </c>
      <c r="G191" s="10" t="s">
        <v>513</v>
      </c>
      <c r="H191" s="8">
        <v>2063000</v>
      </c>
      <c r="I191" s="8"/>
      <c r="J191" s="33"/>
    </row>
    <row r="192" spans="1:14" x14ac:dyDescent="0.25">
      <c r="A192" s="1" t="s">
        <v>475</v>
      </c>
      <c r="D192" s="1" t="s">
        <v>431</v>
      </c>
      <c r="E192" s="1" t="s">
        <v>305</v>
      </c>
      <c r="F192" s="1" t="s">
        <v>464</v>
      </c>
      <c r="G192" s="10" t="s">
        <v>513</v>
      </c>
      <c r="H192" s="8"/>
      <c r="I192" s="8"/>
      <c r="J192" s="33"/>
    </row>
    <row r="193" spans="1:14" x14ac:dyDescent="0.25">
      <c r="A193" s="1" t="s">
        <v>434</v>
      </c>
      <c r="B193" s="1">
        <v>189044</v>
      </c>
      <c r="C193" s="1">
        <v>2250660</v>
      </c>
      <c r="D193" s="1" t="s">
        <v>431</v>
      </c>
      <c r="E193" s="1" t="s">
        <v>305</v>
      </c>
      <c r="F193" s="1" t="s">
        <v>464</v>
      </c>
      <c r="G193" s="10" t="s">
        <v>513</v>
      </c>
      <c r="H193" s="8">
        <v>746000</v>
      </c>
      <c r="I193" s="8">
        <v>13155000</v>
      </c>
      <c r="J193" s="33"/>
    </row>
    <row r="194" spans="1:14" x14ac:dyDescent="0.25">
      <c r="A194" s="1" t="s">
        <v>232</v>
      </c>
      <c r="B194" s="1">
        <v>123623</v>
      </c>
      <c r="C194" s="1">
        <v>2081905</v>
      </c>
      <c r="D194" s="1" t="s">
        <v>420</v>
      </c>
      <c r="E194" s="1" t="s">
        <v>207</v>
      </c>
      <c r="F194" s="1" t="s">
        <v>462</v>
      </c>
      <c r="G194" s="10" t="s">
        <v>513</v>
      </c>
      <c r="H194" s="8">
        <v>21600000</v>
      </c>
      <c r="I194" s="8"/>
      <c r="J194" s="33"/>
    </row>
    <row r="195" spans="1:14" x14ac:dyDescent="0.25">
      <c r="A195" s="2" t="s">
        <v>29</v>
      </c>
      <c r="B195" s="2">
        <v>157406</v>
      </c>
      <c r="C195" s="2">
        <v>2174598</v>
      </c>
      <c r="D195" s="2" t="s">
        <v>5</v>
      </c>
      <c r="E195" s="5" t="s">
        <v>13</v>
      </c>
      <c r="F195" s="10" t="s">
        <v>460</v>
      </c>
      <c r="G195" s="10" t="s">
        <v>513</v>
      </c>
      <c r="H195" s="8">
        <v>126000</v>
      </c>
      <c r="I195" s="8"/>
      <c r="J195" s="33"/>
      <c r="K195" s="9"/>
      <c r="M195" s="2"/>
      <c r="N195" s="2"/>
    </row>
    <row r="196" spans="1:14" x14ac:dyDescent="0.25">
      <c r="A196" s="1" t="s">
        <v>20</v>
      </c>
      <c r="B196" s="1">
        <v>156979</v>
      </c>
      <c r="C196" s="1">
        <v>2173200</v>
      </c>
      <c r="D196" s="1" t="s">
        <v>5</v>
      </c>
      <c r="E196" s="10" t="s">
        <v>13</v>
      </c>
      <c r="F196" s="10" t="s">
        <v>460</v>
      </c>
      <c r="G196" s="10" t="s">
        <v>513</v>
      </c>
      <c r="H196" s="8">
        <v>714000</v>
      </c>
      <c r="I196" s="8">
        <v>10475000</v>
      </c>
      <c r="J196" s="33"/>
    </row>
    <row r="197" spans="1:14" x14ac:dyDescent="0.25">
      <c r="A197" s="1" t="s">
        <v>484</v>
      </c>
      <c r="B197" s="1">
        <v>163546</v>
      </c>
      <c r="C197" s="1">
        <v>2190920</v>
      </c>
      <c r="D197" s="1" t="s">
        <v>403</v>
      </c>
      <c r="E197" s="4" t="s">
        <v>401</v>
      </c>
      <c r="F197" s="4" t="s">
        <v>461</v>
      </c>
      <c r="G197" s="10" t="s">
        <v>513</v>
      </c>
      <c r="H197" s="8">
        <v>40550000</v>
      </c>
      <c r="I197" s="8">
        <v>0</v>
      </c>
      <c r="J197" s="33"/>
      <c r="K197" s="1"/>
    </row>
    <row r="198" spans="1:14" x14ac:dyDescent="0.25">
      <c r="A198" s="1" t="s">
        <v>264</v>
      </c>
      <c r="B198" s="1">
        <v>136987</v>
      </c>
      <c r="C198" s="1">
        <v>2115646</v>
      </c>
      <c r="D198" s="1" t="s">
        <v>427</v>
      </c>
      <c r="E198" s="1" t="s">
        <v>257</v>
      </c>
      <c r="F198" s="1" t="s">
        <v>463</v>
      </c>
      <c r="G198" s="10" t="s">
        <v>513</v>
      </c>
      <c r="H198" s="8">
        <v>999000</v>
      </c>
      <c r="I198" s="8"/>
      <c r="J198" s="33"/>
    </row>
    <row r="199" spans="1:14" x14ac:dyDescent="0.25">
      <c r="A199" s="1" t="s">
        <v>91</v>
      </c>
      <c r="B199" s="1">
        <v>160081</v>
      </c>
      <c r="C199" s="1">
        <v>2181494</v>
      </c>
      <c r="D199" s="1" t="s">
        <v>398</v>
      </c>
      <c r="E199" s="4" t="s">
        <v>399</v>
      </c>
      <c r="F199" s="4" t="s">
        <v>461</v>
      </c>
      <c r="G199" s="10" t="s">
        <v>513</v>
      </c>
      <c r="H199" s="8">
        <v>602000</v>
      </c>
      <c r="I199" s="8">
        <v>0</v>
      </c>
      <c r="J199" s="33"/>
    </row>
    <row r="200" spans="1:14" x14ac:dyDescent="0.25">
      <c r="A200" s="1" t="s">
        <v>226</v>
      </c>
      <c r="B200" s="1">
        <v>130866</v>
      </c>
      <c r="C200" s="1">
        <v>2096162</v>
      </c>
      <c r="D200" s="1" t="s">
        <v>418</v>
      </c>
      <c r="E200" s="1" t="s">
        <v>207</v>
      </c>
      <c r="F200" s="1" t="s">
        <v>462</v>
      </c>
      <c r="G200" s="10" t="s">
        <v>513</v>
      </c>
      <c r="H200" s="8">
        <v>506000</v>
      </c>
      <c r="I200" s="8"/>
      <c r="J200" s="33"/>
    </row>
    <row r="201" spans="1:14" x14ac:dyDescent="0.25">
      <c r="A201" s="1" t="s">
        <v>202</v>
      </c>
      <c r="B201" s="1">
        <v>171810</v>
      </c>
      <c r="C201" s="1">
        <v>2211955</v>
      </c>
      <c r="D201" s="1" t="s">
        <v>412</v>
      </c>
      <c r="E201" s="1" t="s">
        <v>155</v>
      </c>
      <c r="F201" s="4" t="s">
        <v>461</v>
      </c>
      <c r="G201" s="10" t="s">
        <v>513</v>
      </c>
      <c r="H201" s="8">
        <v>743000</v>
      </c>
      <c r="I201" s="8">
        <v>0</v>
      </c>
      <c r="J201" s="33"/>
    </row>
    <row r="202" spans="1:14" x14ac:dyDescent="0.25">
      <c r="A202" s="1" t="s">
        <v>469</v>
      </c>
      <c r="B202" s="1">
        <v>171783</v>
      </c>
      <c r="C202" s="1">
        <v>2211831</v>
      </c>
      <c r="D202" s="1" t="s">
        <v>412</v>
      </c>
      <c r="E202" s="1" t="s">
        <v>155</v>
      </c>
      <c r="F202" s="4" t="s">
        <v>461</v>
      </c>
      <c r="G202" s="10" t="s">
        <v>513</v>
      </c>
      <c r="H202" s="8">
        <v>308000</v>
      </c>
      <c r="I202" s="8">
        <v>1090000</v>
      </c>
      <c r="J202" s="33"/>
    </row>
    <row r="203" spans="1:14" x14ac:dyDescent="0.25">
      <c r="A203" s="1" t="s">
        <v>201</v>
      </c>
      <c r="B203" s="1">
        <v>171754</v>
      </c>
      <c r="C203" s="1">
        <v>2211685</v>
      </c>
      <c r="D203" s="1" t="s">
        <v>412</v>
      </c>
      <c r="E203" s="1" t="s">
        <v>155</v>
      </c>
      <c r="F203" s="4" t="s">
        <v>461</v>
      </c>
      <c r="G203" s="10" t="s">
        <v>513</v>
      </c>
      <c r="H203" s="8">
        <v>448000</v>
      </c>
      <c r="I203" s="8">
        <v>1890000</v>
      </c>
      <c r="J203" s="33"/>
    </row>
    <row r="204" spans="1:14" x14ac:dyDescent="0.25">
      <c r="A204" s="1" t="s">
        <v>14</v>
      </c>
      <c r="B204" s="1">
        <v>171728</v>
      </c>
      <c r="C204" s="1">
        <v>2211539</v>
      </c>
      <c r="D204" s="1" t="s">
        <v>414</v>
      </c>
      <c r="E204" s="1" t="s">
        <v>155</v>
      </c>
      <c r="F204" s="4" t="s">
        <v>461</v>
      </c>
      <c r="G204" s="10" t="s">
        <v>513</v>
      </c>
      <c r="H204" s="8">
        <v>375000</v>
      </c>
      <c r="I204" s="8">
        <v>0</v>
      </c>
      <c r="J204" s="33"/>
    </row>
    <row r="205" spans="1:14" x14ac:dyDescent="0.25">
      <c r="A205" s="1" t="s">
        <v>200</v>
      </c>
      <c r="B205" s="1">
        <v>171667</v>
      </c>
      <c r="C205" s="1">
        <v>2211199</v>
      </c>
      <c r="D205" s="1" t="s">
        <v>412</v>
      </c>
      <c r="E205" s="1" t="s">
        <v>155</v>
      </c>
      <c r="F205" s="4" t="s">
        <v>461</v>
      </c>
      <c r="G205" s="10" t="s">
        <v>513</v>
      </c>
      <c r="H205" s="8">
        <v>4805000</v>
      </c>
      <c r="I205" s="8">
        <v>945000</v>
      </c>
      <c r="J205" s="33"/>
    </row>
    <row r="206" spans="1:14" x14ac:dyDescent="0.25">
      <c r="A206" s="1" t="s">
        <v>358</v>
      </c>
      <c r="B206" s="1">
        <v>151851</v>
      </c>
      <c r="C206" s="1">
        <v>2155459</v>
      </c>
      <c r="D206" s="1" t="s">
        <v>446</v>
      </c>
      <c r="E206" s="1" t="s">
        <v>356</v>
      </c>
      <c r="F206" s="1" t="s">
        <v>466</v>
      </c>
      <c r="G206" s="10" t="s">
        <v>513</v>
      </c>
      <c r="H206" s="8">
        <v>148000</v>
      </c>
      <c r="I206" s="8">
        <v>178000</v>
      </c>
      <c r="J206" s="33"/>
    </row>
    <row r="207" spans="1:14" x14ac:dyDescent="0.25">
      <c r="A207" s="1" t="s">
        <v>277</v>
      </c>
      <c r="B207" s="1">
        <v>137739</v>
      </c>
      <c r="C207" s="1">
        <v>2117554</v>
      </c>
      <c r="D207" s="1" t="s">
        <v>428</v>
      </c>
      <c r="E207" s="1" t="s">
        <v>274</v>
      </c>
      <c r="F207" s="1" t="s">
        <v>463</v>
      </c>
      <c r="G207" s="10" t="s">
        <v>513</v>
      </c>
      <c r="H207" s="8">
        <v>543000</v>
      </c>
      <c r="I207" s="8">
        <v>28025000</v>
      </c>
      <c r="J207" s="33"/>
    </row>
    <row r="208" spans="1:14" x14ac:dyDescent="0.25">
      <c r="A208" s="1" t="s">
        <v>61</v>
      </c>
      <c r="B208" s="1">
        <v>158513</v>
      </c>
      <c r="C208" s="1">
        <v>2177715</v>
      </c>
      <c r="D208" s="1" t="s">
        <v>391</v>
      </c>
      <c r="E208" s="4" t="s">
        <v>101</v>
      </c>
      <c r="F208" s="10" t="s">
        <v>460</v>
      </c>
      <c r="G208" s="10" t="s">
        <v>513</v>
      </c>
      <c r="H208" s="8">
        <v>320000</v>
      </c>
      <c r="I208" s="8">
        <v>271000</v>
      </c>
      <c r="J208" s="33"/>
    </row>
    <row r="209" spans="1:10" x14ac:dyDescent="0.25">
      <c r="A209" s="1" t="s">
        <v>219</v>
      </c>
      <c r="B209" s="1">
        <v>129201</v>
      </c>
      <c r="C209" s="1">
        <v>2312665</v>
      </c>
      <c r="D209" s="1" t="s">
        <v>417</v>
      </c>
      <c r="E209" s="1" t="s">
        <v>207</v>
      </c>
      <c r="F209" s="1" t="s">
        <v>462</v>
      </c>
      <c r="G209" s="10" t="s">
        <v>513</v>
      </c>
      <c r="H209" s="8">
        <v>7330000</v>
      </c>
      <c r="I209" s="8">
        <v>8840000</v>
      </c>
      <c r="J209" s="33"/>
    </row>
    <row r="210" spans="1:10" x14ac:dyDescent="0.25">
      <c r="A210" s="1" t="s">
        <v>308</v>
      </c>
      <c r="B210" s="1">
        <v>189036</v>
      </c>
      <c r="C210" s="1">
        <v>2250472</v>
      </c>
      <c r="D210" s="1" t="s">
        <v>431</v>
      </c>
      <c r="E210" s="1" t="s">
        <v>305</v>
      </c>
      <c r="F210" s="1" t="s">
        <v>464</v>
      </c>
      <c r="G210" s="10" t="s">
        <v>513</v>
      </c>
      <c r="H210" s="8"/>
      <c r="I210" s="8"/>
      <c r="J210" s="33"/>
    </row>
    <row r="211" spans="1:10" x14ac:dyDescent="0.25">
      <c r="A211" s="1" t="s">
        <v>307</v>
      </c>
      <c r="B211" s="1">
        <v>189030</v>
      </c>
      <c r="C211" s="1">
        <v>2250469</v>
      </c>
      <c r="D211" s="1" t="s">
        <v>431</v>
      </c>
      <c r="E211" s="1" t="s">
        <v>305</v>
      </c>
      <c r="F211" s="1" t="s">
        <v>464</v>
      </c>
      <c r="G211" s="10" t="s">
        <v>513</v>
      </c>
      <c r="H211" s="8"/>
      <c r="I211" s="8"/>
      <c r="J211" s="33"/>
    </row>
    <row r="212" spans="1:10" x14ac:dyDescent="0.25">
      <c r="A212" s="1" t="s">
        <v>315</v>
      </c>
      <c r="B212" s="1">
        <v>188962</v>
      </c>
      <c r="C212" s="1">
        <v>2250284</v>
      </c>
      <c r="D212" s="1" t="s">
        <v>431</v>
      </c>
      <c r="E212" s="1" t="s">
        <v>305</v>
      </c>
      <c r="F212" s="1" t="s">
        <v>464</v>
      </c>
      <c r="G212" s="10" t="s">
        <v>513</v>
      </c>
      <c r="H212" s="8"/>
      <c r="I212" s="8"/>
      <c r="J212" s="33"/>
    </row>
    <row r="213" spans="1:10" x14ac:dyDescent="0.25">
      <c r="A213" s="1" t="s">
        <v>313</v>
      </c>
      <c r="B213" s="1">
        <v>188869</v>
      </c>
      <c r="C213" s="1">
        <v>2250263</v>
      </c>
      <c r="D213" s="1" t="s">
        <v>431</v>
      </c>
      <c r="E213" s="1" t="s">
        <v>305</v>
      </c>
      <c r="F213" s="1" t="s">
        <v>464</v>
      </c>
      <c r="G213" s="10" t="s">
        <v>513</v>
      </c>
      <c r="H213" s="8"/>
      <c r="I213" s="8"/>
      <c r="J213" s="33"/>
    </row>
    <row r="214" spans="1:10" x14ac:dyDescent="0.25">
      <c r="A214" s="1" t="s">
        <v>312</v>
      </c>
      <c r="B214" s="1">
        <v>188862</v>
      </c>
      <c r="C214" s="1">
        <v>2250212</v>
      </c>
      <c r="D214" s="1" t="s">
        <v>431</v>
      </c>
      <c r="E214" s="1" t="s">
        <v>305</v>
      </c>
      <c r="F214" s="1" t="s">
        <v>464</v>
      </c>
      <c r="G214" s="10" t="s">
        <v>513</v>
      </c>
      <c r="H214" s="8"/>
      <c r="I214" s="8"/>
      <c r="J214" s="33"/>
    </row>
    <row r="215" spans="1:10" x14ac:dyDescent="0.25">
      <c r="A215" s="1" t="s">
        <v>322</v>
      </c>
      <c r="B215" s="1">
        <v>141656</v>
      </c>
      <c r="C215" s="1">
        <v>2127745</v>
      </c>
      <c r="D215" s="1" t="s">
        <v>431</v>
      </c>
      <c r="E215" s="1" t="s">
        <v>305</v>
      </c>
      <c r="F215" s="1" t="s">
        <v>464</v>
      </c>
      <c r="G215" s="10" t="s">
        <v>513</v>
      </c>
      <c r="H215" s="8">
        <v>168000</v>
      </c>
      <c r="I215" s="8"/>
      <c r="J215" s="33"/>
    </row>
    <row r="216" spans="1:10" x14ac:dyDescent="0.25">
      <c r="A216" s="1" t="s">
        <v>321</v>
      </c>
      <c r="B216" s="1">
        <v>141654</v>
      </c>
      <c r="C216" s="1">
        <v>2127743</v>
      </c>
      <c r="D216" s="1" t="s">
        <v>431</v>
      </c>
      <c r="E216" s="1" t="s">
        <v>305</v>
      </c>
      <c r="F216" s="1" t="s">
        <v>464</v>
      </c>
      <c r="G216" s="10" t="s">
        <v>513</v>
      </c>
      <c r="H216" s="8">
        <v>168000</v>
      </c>
      <c r="I216" s="8"/>
      <c r="J216" s="33"/>
    </row>
    <row r="217" spans="1:10" x14ac:dyDescent="0.25">
      <c r="A217" s="1" t="s">
        <v>310</v>
      </c>
      <c r="B217" s="1">
        <v>140697</v>
      </c>
      <c r="C217" s="1">
        <v>2125366</v>
      </c>
      <c r="D217" s="1" t="s">
        <v>431</v>
      </c>
      <c r="E217" s="1" t="s">
        <v>305</v>
      </c>
      <c r="F217" s="1" t="s">
        <v>464</v>
      </c>
      <c r="G217" s="10" t="s">
        <v>513</v>
      </c>
      <c r="H217" s="8">
        <v>106000</v>
      </c>
      <c r="I217" s="8">
        <v>2123000</v>
      </c>
      <c r="J217" s="33"/>
    </row>
    <row r="218" spans="1:10" x14ac:dyDescent="0.25">
      <c r="A218" s="1" t="s">
        <v>144</v>
      </c>
      <c r="B218" s="1">
        <v>164530</v>
      </c>
      <c r="C218" s="1">
        <v>2195504</v>
      </c>
      <c r="D218" s="1" t="s">
        <v>406</v>
      </c>
      <c r="E218" s="1" t="s">
        <v>107</v>
      </c>
      <c r="F218" s="4" t="s">
        <v>461</v>
      </c>
      <c r="G218" s="10" t="s">
        <v>513</v>
      </c>
      <c r="H218" s="8">
        <v>3850000</v>
      </c>
      <c r="I218" s="8">
        <v>4286000</v>
      </c>
      <c r="J218" s="33"/>
    </row>
    <row r="219" spans="1:10" x14ac:dyDescent="0.25">
      <c r="A219" s="1" t="s">
        <v>288</v>
      </c>
      <c r="B219" s="1">
        <v>139599</v>
      </c>
      <c r="C219" s="1">
        <v>2122213</v>
      </c>
      <c r="D219" s="1" t="s">
        <v>430</v>
      </c>
      <c r="E219" s="1" t="s">
        <v>390</v>
      </c>
      <c r="F219" s="1" t="s">
        <v>464</v>
      </c>
      <c r="G219" s="10" t="s">
        <v>513</v>
      </c>
      <c r="H219" s="8">
        <v>3388000</v>
      </c>
      <c r="I219" s="8"/>
      <c r="J219" s="33"/>
    </row>
    <row r="220" spans="1:10" x14ac:dyDescent="0.25">
      <c r="A220" s="1" t="s">
        <v>281</v>
      </c>
      <c r="B220" s="1">
        <v>139535</v>
      </c>
      <c r="C220" s="1">
        <v>2121851</v>
      </c>
      <c r="D220" s="1" t="s">
        <v>430</v>
      </c>
      <c r="E220" s="1" t="s">
        <v>390</v>
      </c>
      <c r="F220" s="1" t="s">
        <v>464</v>
      </c>
      <c r="G220" s="10" t="s">
        <v>513</v>
      </c>
      <c r="H220" s="8">
        <v>432000</v>
      </c>
      <c r="I220" s="8">
        <v>136000</v>
      </c>
      <c r="J220" s="33"/>
    </row>
    <row r="221" spans="1:10" x14ac:dyDescent="0.25">
      <c r="A221" s="1" t="s">
        <v>317</v>
      </c>
      <c r="B221" s="1">
        <v>141614</v>
      </c>
      <c r="C221" s="1">
        <v>2127555</v>
      </c>
      <c r="D221" s="1" t="s">
        <v>433</v>
      </c>
      <c r="E221" s="1" t="s">
        <v>305</v>
      </c>
      <c r="F221" s="1" t="s">
        <v>464</v>
      </c>
      <c r="G221" s="10" t="s">
        <v>513</v>
      </c>
      <c r="H221" s="8">
        <v>106000</v>
      </c>
      <c r="I221" s="8"/>
      <c r="J221" s="33"/>
    </row>
    <row r="222" spans="1:10" x14ac:dyDescent="0.25">
      <c r="A222" s="1" t="s">
        <v>100</v>
      </c>
      <c r="B222" s="1">
        <v>160183</v>
      </c>
      <c r="C222" s="1">
        <v>2182228</v>
      </c>
      <c r="D222" s="1" t="s">
        <v>398</v>
      </c>
      <c r="E222" s="4" t="s">
        <v>399</v>
      </c>
      <c r="F222" s="4" t="s">
        <v>461</v>
      </c>
      <c r="G222" s="10" t="s">
        <v>513</v>
      </c>
      <c r="H222" s="8">
        <v>983000</v>
      </c>
      <c r="I222" s="8">
        <v>0</v>
      </c>
      <c r="J222" s="33"/>
    </row>
    <row r="223" spans="1:10" x14ac:dyDescent="0.25">
      <c r="A223" s="1" t="s">
        <v>491</v>
      </c>
      <c r="B223" s="1">
        <v>159390</v>
      </c>
      <c r="C223" s="1">
        <v>2179885</v>
      </c>
      <c r="D223" s="1" t="s">
        <v>398</v>
      </c>
      <c r="E223" s="4" t="s">
        <v>399</v>
      </c>
      <c r="F223" s="4" t="s">
        <v>461</v>
      </c>
      <c r="G223" s="10" t="s">
        <v>513</v>
      </c>
      <c r="H223" s="8">
        <v>349000</v>
      </c>
      <c r="I223" s="8">
        <v>0</v>
      </c>
      <c r="J223" s="33"/>
    </row>
    <row r="224" spans="1:10" x14ac:dyDescent="0.25">
      <c r="A224" s="1" t="s">
        <v>296</v>
      </c>
      <c r="B224" s="1">
        <v>140475</v>
      </c>
      <c r="C224" s="1">
        <v>2124807</v>
      </c>
      <c r="D224" s="1" t="s">
        <v>429</v>
      </c>
      <c r="E224" s="1" t="s">
        <v>390</v>
      </c>
      <c r="F224" s="1" t="s">
        <v>464</v>
      </c>
      <c r="G224" s="10" t="s">
        <v>513</v>
      </c>
      <c r="H224" s="8">
        <v>411000</v>
      </c>
      <c r="I224" s="8"/>
      <c r="J224" s="33"/>
    </row>
    <row r="225" spans="1:14" x14ac:dyDescent="0.25">
      <c r="A225" s="1" t="s">
        <v>137</v>
      </c>
      <c r="B225" s="1">
        <v>140474</v>
      </c>
      <c r="C225" s="1">
        <v>2124798</v>
      </c>
      <c r="D225" s="1" t="s">
        <v>429</v>
      </c>
      <c r="E225" s="1" t="s">
        <v>390</v>
      </c>
      <c r="F225" s="1" t="s">
        <v>464</v>
      </c>
      <c r="G225" s="10" t="s">
        <v>513</v>
      </c>
      <c r="H225" s="8">
        <v>261000</v>
      </c>
      <c r="I225" s="8"/>
      <c r="J225" s="33"/>
    </row>
    <row r="226" spans="1:14" x14ac:dyDescent="0.25">
      <c r="A226" s="1" t="s">
        <v>289</v>
      </c>
      <c r="B226" s="1">
        <v>140468</v>
      </c>
      <c r="C226" s="1">
        <v>2124784</v>
      </c>
      <c r="D226" s="1" t="s">
        <v>429</v>
      </c>
      <c r="E226" s="1" t="s">
        <v>390</v>
      </c>
      <c r="F226" s="1" t="s">
        <v>464</v>
      </c>
      <c r="G226" s="10" t="s">
        <v>513</v>
      </c>
      <c r="H226" s="8">
        <v>149000</v>
      </c>
      <c r="I226" s="8"/>
      <c r="J226" s="33"/>
    </row>
    <row r="227" spans="1:14" x14ac:dyDescent="0.25">
      <c r="A227" s="1" t="s">
        <v>292</v>
      </c>
      <c r="B227" s="1">
        <v>140464</v>
      </c>
      <c r="C227" s="1">
        <v>2124770</v>
      </c>
      <c r="D227" s="1" t="s">
        <v>429</v>
      </c>
      <c r="E227" s="1" t="s">
        <v>390</v>
      </c>
      <c r="F227" s="1" t="s">
        <v>464</v>
      </c>
      <c r="G227" s="10" t="s">
        <v>513</v>
      </c>
      <c r="H227" s="8">
        <v>636000</v>
      </c>
      <c r="I227" s="8">
        <v>1246000</v>
      </c>
      <c r="J227" s="33"/>
    </row>
    <row r="228" spans="1:14" x14ac:dyDescent="0.25">
      <c r="A228" s="1" t="s">
        <v>295</v>
      </c>
      <c r="B228" s="1">
        <v>140450</v>
      </c>
      <c r="C228" s="1">
        <v>2124705</v>
      </c>
      <c r="D228" s="1" t="s">
        <v>429</v>
      </c>
      <c r="E228" s="1" t="s">
        <v>390</v>
      </c>
      <c r="F228" s="1" t="s">
        <v>464</v>
      </c>
      <c r="G228" s="10" t="s">
        <v>513</v>
      </c>
      <c r="H228" s="8">
        <v>128000</v>
      </c>
      <c r="I228" s="8"/>
      <c r="J228" s="33"/>
    </row>
    <row r="229" spans="1:14" x14ac:dyDescent="0.25">
      <c r="A229" s="1" t="s">
        <v>291</v>
      </c>
      <c r="B229" s="1">
        <v>140443</v>
      </c>
      <c r="C229" s="1">
        <v>2124673</v>
      </c>
      <c r="D229" s="1" t="s">
        <v>429</v>
      </c>
      <c r="E229" s="1" t="s">
        <v>390</v>
      </c>
      <c r="F229" s="1" t="s">
        <v>464</v>
      </c>
      <c r="G229" s="10" t="s">
        <v>513</v>
      </c>
      <c r="H229" s="8">
        <v>137000</v>
      </c>
      <c r="I229" s="8"/>
      <c r="J229" s="33"/>
    </row>
    <row r="230" spans="1:14" x14ac:dyDescent="0.25">
      <c r="A230" s="1" t="s">
        <v>300</v>
      </c>
      <c r="B230" s="1">
        <v>139846</v>
      </c>
      <c r="C230" s="1">
        <v>2123166</v>
      </c>
      <c r="D230" s="1" t="s">
        <v>429</v>
      </c>
      <c r="E230" s="1" t="s">
        <v>390</v>
      </c>
      <c r="F230" s="1" t="s">
        <v>464</v>
      </c>
      <c r="G230" s="10" t="s">
        <v>513</v>
      </c>
      <c r="H230" s="8">
        <v>124000</v>
      </c>
      <c r="I230" s="8"/>
      <c r="J230" s="33"/>
    </row>
    <row r="231" spans="1:14" x14ac:dyDescent="0.25">
      <c r="A231" s="1" t="s">
        <v>301</v>
      </c>
      <c r="B231" s="1">
        <v>139811</v>
      </c>
      <c r="C231" s="1">
        <v>2123015</v>
      </c>
      <c r="D231" s="1" t="s">
        <v>429</v>
      </c>
      <c r="E231" s="1" t="s">
        <v>390</v>
      </c>
      <c r="F231" s="1" t="s">
        <v>464</v>
      </c>
      <c r="G231" s="10" t="s">
        <v>513</v>
      </c>
      <c r="H231" s="8">
        <v>128000</v>
      </c>
      <c r="I231" s="8"/>
      <c r="J231" s="33"/>
    </row>
    <row r="232" spans="1:14" x14ac:dyDescent="0.25">
      <c r="A232" s="1" t="s">
        <v>304</v>
      </c>
      <c r="B232" s="1">
        <v>139591</v>
      </c>
      <c r="C232" s="1">
        <v>2122162</v>
      </c>
      <c r="D232" s="1" t="s">
        <v>429</v>
      </c>
      <c r="E232" s="1" t="s">
        <v>390</v>
      </c>
      <c r="F232" s="1" t="s">
        <v>464</v>
      </c>
      <c r="G232" s="10" t="s">
        <v>513</v>
      </c>
      <c r="H232" s="8">
        <v>294000</v>
      </c>
      <c r="I232" s="8">
        <v>1763000</v>
      </c>
      <c r="J232" s="33"/>
    </row>
    <row r="233" spans="1:14" x14ac:dyDescent="0.25">
      <c r="A233" s="1" t="s">
        <v>371</v>
      </c>
      <c r="B233" s="1">
        <v>153843</v>
      </c>
      <c r="C233" s="1">
        <v>2164273</v>
      </c>
      <c r="D233" s="1" t="s">
        <v>448</v>
      </c>
      <c r="E233" s="1" t="s">
        <v>449</v>
      </c>
      <c r="F233" s="1" t="s">
        <v>466</v>
      </c>
      <c r="G233" s="10" t="s">
        <v>513</v>
      </c>
      <c r="H233" s="8">
        <v>715000</v>
      </c>
      <c r="I233" s="8">
        <v>2620000</v>
      </c>
      <c r="J233" s="33"/>
    </row>
    <row r="234" spans="1:14" x14ac:dyDescent="0.25">
      <c r="A234" s="1" t="s">
        <v>324</v>
      </c>
      <c r="B234" s="1">
        <v>141568</v>
      </c>
      <c r="C234" s="1">
        <v>2127340</v>
      </c>
      <c r="D234" s="1" t="s">
        <v>432</v>
      </c>
      <c r="E234" s="1" t="s">
        <v>435</v>
      </c>
      <c r="F234" s="1" t="s">
        <v>464</v>
      </c>
      <c r="G234" s="10" t="s">
        <v>513</v>
      </c>
      <c r="H234" s="8">
        <v>182000</v>
      </c>
      <c r="I234" s="8">
        <v>13328000</v>
      </c>
      <c r="J234" s="33"/>
    </row>
    <row r="235" spans="1:14" x14ac:dyDescent="0.25">
      <c r="A235" s="2" t="s">
        <v>44</v>
      </c>
      <c r="B235" s="2">
        <v>158979</v>
      </c>
      <c r="C235" s="2">
        <v>2178697</v>
      </c>
      <c r="D235" s="2" t="s">
        <v>391</v>
      </c>
      <c r="E235" s="2" t="s">
        <v>101</v>
      </c>
      <c r="F235" s="10" t="s">
        <v>460</v>
      </c>
      <c r="G235" s="10" t="s">
        <v>513</v>
      </c>
      <c r="H235" s="8">
        <v>875000</v>
      </c>
      <c r="I235" s="8">
        <v>21311000</v>
      </c>
      <c r="J235" s="33"/>
      <c r="K235" s="9"/>
      <c r="M235" s="2"/>
      <c r="N235" s="2"/>
    </row>
    <row r="236" spans="1:14" x14ac:dyDescent="0.25">
      <c r="A236" s="1" t="s">
        <v>336</v>
      </c>
      <c r="B236" s="1">
        <v>145280</v>
      </c>
      <c r="C236" s="1">
        <v>2137377</v>
      </c>
      <c r="D236" s="1" t="s">
        <v>438</v>
      </c>
      <c r="E236" s="1" t="s">
        <v>332</v>
      </c>
      <c r="F236" s="1" t="s">
        <v>465</v>
      </c>
      <c r="G236" s="10" t="s">
        <v>513</v>
      </c>
      <c r="H236" s="8">
        <v>979000</v>
      </c>
      <c r="I236" s="8">
        <v>18760000</v>
      </c>
      <c r="J236" s="33"/>
    </row>
    <row r="237" spans="1:14" x14ac:dyDescent="0.25">
      <c r="A237" s="1" t="s">
        <v>89</v>
      </c>
      <c r="B237" s="1">
        <v>160078</v>
      </c>
      <c r="C237" s="1">
        <v>2181468</v>
      </c>
      <c r="D237" s="1" t="s">
        <v>398</v>
      </c>
      <c r="E237" s="4" t="s">
        <v>399</v>
      </c>
      <c r="F237" s="4" t="s">
        <v>461</v>
      </c>
      <c r="G237" s="10" t="s">
        <v>513</v>
      </c>
      <c r="H237" s="8">
        <v>1365000</v>
      </c>
      <c r="I237" s="8">
        <v>19253000</v>
      </c>
      <c r="J237" s="33"/>
    </row>
    <row r="238" spans="1:14" x14ac:dyDescent="0.25">
      <c r="A238" s="2" t="s">
        <v>47</v>
      </c>
      <c r="B238" s="2">
        <v>158986</v>
      </c>
      <c r="C238" s="2">
        <v>2178758</v>
      </c>
      <c r="D238" s="2" t="s">
        <v>391</v>
      </c>
      <c r="E238" s="2" t="s">
        <v>101</v>
      </c>
      <c r="F238" s="10" t="s">
        <v>460</v>
      </c>
      <c r="G238" s="10" t="s">
        <v>513</v>
      </c>
      <c r="H238" s="8">
        <v>1091000</v>
      </c>
      <c r="I238" s="8">
        <v>2706000</v>
      </c>
      <c r="J238" s="33"/>
      <c r="K238" s="9"/>
      <c r="M238" s="2"/>
      <c r="N238" s="2"/>
    </row>
    <row r="239" spans="1:14" x14ac:dyDescent="0.25">
      <c r="A239" s="1" t="s">
        <v>343</v>
      </c>
      <c r="B239" s="1">
        <v>144560</v>
      </c>
      <c r="C239" s="1">
        <v>2134821</v>
      </c>
      <c r="D239" s="1" t="s">
        <v>437</v>
      </c>
      <c r="E239" s="1" t="s">
        <v>332</v>
      </c>
      <c r="F239" s="1" t="s">
        <v>465</v>
      </c>
      <c r="G239" s="10" t="s">
        <v>513</v>
      </c>
      <c r="H239" s="8">
        <v>1310000</v>
      </c>
      <c r="I239" s="8">
        <v>30149000</v>
      </c>
      <c r="J239" s="33"/>
    </row>
    <row r="240" spans="1:14" x14ac:dyDescent="0.25">
      <c r="A240" s="2" t="s">
        <v>509</v>
      </c>
      <c r="B240" s="2">
        <v>157222</v>
      </c>
      <c r="C240" s="2">
        <v>2174165</v>
      </c>
      <c r="D240" s="2" t="s">
        <v>5</v>
      </c>
      <c r="E240" s="5" t="s">
        <v>13</v>
      </c>
      <c r="F240" s="10" t="s">
        <v>460</v>
      </c>
      <c r="G240" s="10" t="s">
        <v>513</v>
      </c>
      <c r="H240" s="8">
        <v>1149000</v>
      </c>
      <c r="I240" s="8">
        <v>27010000</v>
      </c>
      <c r="J240" s="33"/>
      <c r="K240" s="9"/>
      <c r="M240" s="2"/>
      <c r="N240" s="2"/>
    </row>
    <row r="241" spans="1:14" x14ac:dyDescent="0.25">
      <c r="A241" s="1" t="s">
        <v>341</v>
      </c>
      <c r="B241" s="1">
        <v>144581</v>
      </c>
      <c r="C241" s="1">
        <v>2134951</v>
      </c>
      <c r="D241" s="1" t="s">
        <v>437</v>
      </c>
      <c r="E241" s="1" t="s">
        <v>332</v>
      </c>
      <c r="F241" s="1" t="s">
        <v>465</v>
      </c>
      <c r="G241" s="10" t="s">
        <v>513</v>
      </c>
      <c r="H241" s="8">
        <v>1100000</v>
      </c>
      <c r="I241" s="8">
        <v>30315000</v>
      </c>
      <c r="J241" s="33"/>
    </row>
    <row r="242" spans="1:14" x14ac:dyDescent="0.25">
      <c r="A242" s="1" t="s">
        <v>72</v>
      </c>
      <c r="B242" s="1">
        <v>155964</v>
      </c>
      <c r="C242" s="1">
        <v>2169974</v>
      </c>
      <c r="D242" s="1" t="s">
        <v>391</v>
      </c>
      <c r="E242" s="4" t="s">
        <v>101</v>
      </c>
      <c r="F242" s="10" t="s">
        <v>460</v>
      </c>
      <c r="G242" s="10" t="s">
        <v>513</v>
      </c>
      <c r="H242" s="8">
        <v>901000</v>
      </c>
      <c r="I242" s="8">
        <v>281000</v>
      </c>
      <c r="J242" s="33"/>
    </row>
    <row r="243" spans="1:14" x14ac:dyDescent="0.25">
      <c r="A243" s="1" t="s">
        <v>335</v>
      </c>
      <c r="B243" s="1">
        <v>145278</v>
      </c>
      <c r="C243" s="1">
        <v>2137366</v>
      </c>
      <c r="D243" s="1" t="s">
        <v>438</v>
      </c>
      <c r="E243" s="1" t="s">
        <v>332</v>
      </c>
      <c r="F243" s="1" t="s">
        <v>465</v>
      </c>
      <c r="G243" s="10" t="s">
        <v>513</v>
      </c>
      <c r="H243" s="8">
        <v>999000</v>
      </c>
      <c r="I243" s="8">
        <v>29605000</v>
      </c>
      <c r="J243" s="33"/>
    </row>
    <row r="244" spans="1:14" x14ac:dyDescent="0.25">
      <c r="A244" s="1" t="s">
        <v>65</v>
      </c>
      <c r="B244" s="1">
        <v>159335</v>
      </c>
      <c r="C244" s="1">
        <v>2179627</v>
      </c>
      <c r="D244" s="1" t="s">
        <v>5</v>
      </c>
      <c r="E244" s="4" t="s">
        <v>101</v>
      </c>
      <c r="F244" s="10" t="s">
        <v>460</v>
      </c>
      <c r="G244" s="10" t="s">
        <v>513</v>
      </c>
      <c r="H244" s="8">
        <v>1971000</v>
      </c>
      <c r="I244" s="8">
        <v>28227000</v>
      </c>
      <c r="J244" s="33"/>
    </row>
    <row r="245" spans="1:14" x14ac:dyDescent="0.25">
      <c r="A245" s="1" t="s">
        <v>242</v>
      </c>
      <c r="B245" s="1">
        <v>134331</v>
      </c>
      <c r="C245" s="1">
        <v>2107043</v>
      </c>
      <c r="D245" s="1" t="s">
        <v>421</v>
      </c>
      <c r="E245" s="1" t="s">
        <v>233</v>
      </c>
      <c r="F245" s="1" t="s">
        <v>463</v>
      </c>
      <c r="G245" s="10" t="s">
        <v>513</v>
      </c>
      <c r="H245" s="8">
        <v>44000</v>
      </c>
      <c r="I245" s="8"/>
      <c r="J245" s="33"/>
    </row>
    <row r="246" spans="1:14" x14ac:dyDescent="0.25">
      <c r="A246" s="1" t="s">
        <v>12</v>
      </c>
      <c r="B246" s="20">
        <v>156950</v>
      </c>
      <c r="C246" s="1">
        <v>2172932</v>
      </c>
      <c r="D246" s="1" t="s">
        <v>5</v>
      </c>
      <c r="E246" s="10" t="s">
        <v>13</v>
      </c>
      <c r="F246" s="10" t="s">
        <v>460</v>
      </c>
      <c r="G246" s="10" t="s">
        <v>513</v>
      </c>
      <c r="H246" s="8">
        <v>738000</v>
      </c>
      <c r="I246" s="8">
        <v>22062000</v>
      </c>
      <c r="J246" s="33"/>
    </row>
    <row r="247" spans="1:14" x14ac:dyDescent="0.25">
      <c r="A247" s="1" t="s">
        <v>490</v>
      </c>
      <c r="B247" s="1">
        <v>155972</v>
      </c>
      <c r="C247" s="1">
        <v>2170015</v>
      </c>
      <c r="D247" s="1" t="s">
        <v>391</v>
      </c>
      <c r="E247" s="4" t="s">
        <v>101</v>
      </c>
      <c r="F247" s="10" t="s">
        <v>460</v>
      </c>
      <c r="G247" s="10" t="s">
        <v>513</v>
      </c>
      <c r="H247" s="8">
        <v>761000</v>
      </c>
      <c r="I247" s="8">
        <v>26019000</v>
      </c>
      <c r="J247" s="33"/>
    </row>
    <row r="248" spans="1:14" x14ac:dyDescent="0.25">
      <c r="A248" s="1" t="s">
        <v>43</v>
      </c>
      <c r="B248" s="1">
        <v>158954</v>
      </c>
      <c r="C248" s="1">
        <v>2178554</v>
      </c>
      <c r="D248" s="1" t="s">
        <v>391</v>
      </c>
      <c r="E248" s="4" t="s">
        <v>101</v>
      </c>
      <c r="F248" s="10" t="s">
        <v>460</v>
      </c>
      <c r="G248" s="10" t="s">
        <v>513</v>
      </c>
      <c r="H248" s="8">
        <v>3883000</v>
      </c>
      <c r="I248" s="8">
        <v>14927000</v>
      </c>
      <c r="J248" s="33"/>
    </row>
    <row r="249" spans="1:14" x14ac:dyDescent="0.25">
      <c r="A249" s="2" t="s">
        <v>6</v>
      </c>
      <c r="B249" s="21">
        <v>157267</v>
      </c>
      <c r="C249" s="2">
        <v>2174444</v>
      </c>
      <c r="D249" s="2" t="s">
        <v>5</v>
      </c>
      <c r="E249" s="5" t="s">
        <v>13</v>
      </c>
      <c r="F249" s="10" t="s">
        <v>460</v>
      </c>
      <c r="G249" s="10" t="s">
        <v>513</v>
      </c>
      <c r="H249" s="8">
        <v>289000</v>
      </c>
      <c r="I249" s="8">
        <v>13719000</v>
      </c>
      <c r="J249" s="33"/>
      <c r="K249" s="9"/>
      <c r="M249" s="2"/>
      <c r="N249" s="14" t="s">
        <v>455</v>
      </c>
    </row>
    <row r="250" spans="1:14" x14ac:dyDescent="0.25">
      <c r="A250" s="1" t="s">
        <v>326</v>
      </c>
      <c r="B250" s="1">
        <v>141544</v>
      </c>
      <c r="C250" s="1">
        <v>2127229</v>
      </c>
      <c r="D250" s="1" t="s">
        <v>432</v>
      </c>
      <c r="E250" s="1" t="s">
        <v>305</v>
      </c>
      <c r="F250" s="1" t="s">
        <v>464</v>
      </c>
      <c r="G250" s="10" t="s">
        <v>513</v>
      </c>
      <c r="H250" s="8">
        <v>496000</v>
      </c>
      <c r="I250" s="8">
        <v>14419000</v>
      </c>
      <c r="J250" s="33"/>
    </row>
    <row r="251" spans="1:14" x14ac:dyDescent="0.25">
      <c r="A251" s="1" t="s">
        <v>118</v>
      </c>
      <c r="B251" s="1">
        <v>144525</v>
      </c>
      <c r="C251" s="1">
        <v>2134672</v>
      </c>
      <c r="D251" s="1" t="s">
        <v>437</v>
      </c>
      <c r="E251" s="1" t="s">
        <v>332</v>
      </c>
      <c r="F251" s="1" t="s">
        <v>465</v>
      </c>
      <c r="G251" s="10" t="s">
        <v>513</v>
      </c>
      <c r="H251" s="8">
        <v>2037000</v>
      </c>
      <c r="I251" s="8">
        <v>27935000</v>
      </c>
      <c r="J251" s="33"/>
    </row>
    <row r="252" spans="1:14" x14ac:dyDescent="0.25">
      <c r="A252" s="2" t="s">
        <v>46</v>
      </c>
      <c r="B252" s="2">
        <v>158984</v>
      </c>
      <c r="C252" s="2">
        <v>2178743</v>
      </c>
      <c r="D252" s="2" t="s">
        <v>391</v>
      </c>
      <c r="E252" s="2" t="s">
        <v>101</v>
      </c>
      <c r="F252" s="10" t="s">
        <v>460</v>
      </c>
      <c r="G252" s="10" t="s">
        <v>513</v>
      </c>
      <c r="H252" s="8">
        <v>8656000</v>
      </c>
      <c r="I252" s="8">
        <v>11735000</v>
      </c>
      <c r="J252" s="33"/>
      <c r="K252" s="9"/>
      <c r="M252" s="2"/>
      <c r="N252" s="2"/>
    </row>
    <row r="253" spans="1:14" x14ac:dyDescent="0.25">
      <c r="A253" s="1" t="s">
        <v>75</v>
      </c>
      <c r="B253" s="1">
        <v>157447</v>
      </c>
      <c r="C253" s="1">
        <v>2174878</v>
      </c>
      <c r="D253" s="1" t="s">
        <v>5</v>
      </c>
      <c r="E253" s="4" t="s">
        <v>101</v>
      </c>
      <c r="F253" s="10" t="s">
        <v>460</v>
      </c>
      <c r="G253" s="10" t="s">
        <v>513</v>
      </c>
      <c r="H253" s="8">
        <v>1640000</v>
      </c>
      <c r="I253" s="8">
        <v>26894000</v>
      </c>
      <c r="J253" s="33"/>
    </row>
    <row r="254" spans="1:14" x14ac:dyDescent="0.25">
      <c r="A254" s="1" t="s">
        <v>18</v>
      </c>
      <c r="B254" s="1">
        <v>154848</v>
      </c>
      <c r="C254" s="1">
        <v>2168170</v>
      </c>
      <c r="D254" s="1" t="s">
        <v>5</v>
      </c>
      <c r="E254" s="10" t="s">
        <v>13</v>
      </c>
      <c r="F254" s="10" t="s">
        <v>460</v>
      </c>
      <c r="G254" s="10" t="s">
        <v>513</v>
      </c>
      <c r="H254" s="8">
        <v>3844000</v>
      </c>
      <c r="I254" s="8">
        <v>18827000</v>
      </c>
      <c r="J254" s="33"/>
    </row>
    <row r="255" spans="1:14" x14ac:dyDescent="0.25">
      <c r="A255" s="1" t="s">
        <v>258</v>
      </c>
      <c r="B255" s="1">
        <v>136296</v>
      </c>
      <c r="C255" s="1">
        <v>2114057</v>
      </c>
      <c r="D255" s="1" t="s">
        <v>425</v>
      </c>
      <c r="E255" s="1" t="s">
        <v>257</v>
      </c>
      <c r="F255" s="1" t="s">
        <v>463</v>
      </c>
      <c r="G255" s="10" t="s">
        <v>513</v>
      </c>
      <c r="H255" s="8">
        <v>216000</v>
      </c>
      <c r="I255" s="8">
        <v>33696000</v>
      </c>
      <c r="J255" s="33"/>
    </row>
    <row r="256" spans="1:14" x14ac:dyDescent="0.25">
      <c r="A256" s="1" t="s">
        <v>201</v>
      </c>
      <c r="B256" s="1">
        <v>140455</v>
      </c>
      <c r="C256" s="1">
        <v>2124724</v>
      </c>
      <c r="D256" s="1" t="s">
        <v>429</v>
      </c>
      <c r="E256" s="1" t="s">
        <v>390</v>
      </c>
      <c r="F256" s="1" t="s">
        <v>464</v>
      </c>
      <c r="G256" s="10" t="s">
        <v>513</v>
      </c>
      <c r="H256" s="8">
        <v>0</v>
      </c>
      <c r="I256" s="8">
        <v>6560000</v>
      </c>
      <c r="J256" s="33"/>
    </row>
    <row r="257" spans="1:14" x14ac:dyDescent="0.25">
      <c r="A257" s="1" t="s">
        <v>86</v>
      </c>
      <c r="B257" s="1">
        <v>159463</v>
      </c>
      <c r="C257" s="1">
        <v>2180084</v>
      </c>
      <c r="D257" s="1" t="s">
        <v>398</v>
      </c>
      <c r="E257" s="4" t="s">
        <v>399</v>
      </c>
      <c r="F257" s="4" t="s">
        <v>461</v>
      </c>
      <c r="G257" s="10" t="s">
        <v>513</v>
      </c>
      <c r="H257" s="8">
        <v>1800000</v>
      </c>
      <c r="I257" s="8">
        <v>36072000</v>
      </c>
      <c r="J257" s="33"/>
    </row>
    <row r="258" spans="1:14" x14ac:dyDescent="0.25">
      <c r="A258" s="2" t="s">
        <v>23</v>
      </c>
      <c r="B258" s="2">
        <v>157220</v>
      </c>
      <c r="C258" s="2">
        <v>2174147</v>
      </c>
      <c r="D258" s="2" t="s">
        <v>5</v>
      </c>
      <c r="E258" s="5" t="s">
        <v>13</v>
      </c>
      <c r="F258" s="10" t="s">
        <v>460</v>
      </c>
      <c r="G258" s="10" t="s">
        <v>513</v>
      </c>
      <c r="H258" s="8">
        <v>802000</v>
      </c>
      <c r="I258" s="8">
        <v>18166000</v>
      </c>
      <c r="J258" s="33"/>
      <c r="K258" s="9"/>
      <c r="M258" s="2"/>
      <c r="N258" s="2"/>
    </row>
    <row r="259" spans="1:14" x14ac:dyDescent="0.25">
      <c r="A259" s="1" t="s">
        <v>345</v>
      </c>
      <c r="B259" s="1">
        <v>146772</v>
      </c>
      <c r="C259" s="1">
        <v>2143821</v>
      </c>
      <c r="D259" s="1" t="s">
        <v>440</v>
      </c>
      <c r="E259" s="1" t="s">
        <v>344</v>
      </c>
      <c r="F259" s="1" t="s">
        <v>465</v>
      </c>
      <c r="G259" s="10" t="s">
        <v>513</v>
      </c>
      <c r="H259" s="8">
        <v>2861000</v>
      </c>
      <c r="I259" s="8">
        <v>44720000</v>
      </c>
      <c r="J259" s="33"/>
    </row>
    <row r="260" spans="1:14" x14ac:dyDescent="0.25">
      <c r="A260" s="1" t="s">
        <v>306</v>
      </c>
      <c r="B260" s="1">
        <v>189028</v>
      </c>
      <c r="C260" s="1">
        <v>2250467</v>
      </c>
      <c r="D260" s="1" t="s">
        <v>431</v>
      </c>
      <c r="E260" s="1" t="s">
        <v>305</v>
      </c>
      <c r="F260" s="1" t="s">
        <v>464</v>
      </c>
      <c r="G260" s="10" t="s">
        <v>513</v>
      </c>
      <c r="H260" s="8">
        <v>0</v>
      </c>
      <c r="I260" s="8">
        <v>1824000</v>
      </c>
      <c r="J260" s="33"/>
    </row>
    <row r="261" spans="1:14" x14ac:dyDescent="0.25">
      <c r="A261" s="1" t="s">
        <v>166</v>
      </c>
      <c r="B261" s="1">
        <v>168256</v>
      </c>
      <c r="C261" s="1">
        <v>2206889</v>
      </c>
      <c r="D261" s="1" t="s">
        <v>410</v>
      </c>
      <c r="E261" s="1" t="s">
        <v>155</v>
      </c>
      <c r="F261" s="4" t="s">
        <v>461</v>
      </c>
      <c r="G261" s="10" t="s">
        <v>513</v>
      </c>
      <c r="H261" s="8">
        <v>2431000</v>
      </c>
      <c r="I261" s="8">
        <v>15272000</v>
      </c>
      <c r="J261" s="33"/>
    </row>
    <row r="262" spans="1:14" x14ac:dyDescent="0.25">
      <c r="A262" s="1" t="s">
        <v>302</v>
      </c>
      <c r="B262" s="1">
        <v>139857</v>
      </c>
      <c r="C262" s="1">
        <v>2123235</v>
      </c>
      <c r="D262" s="1" t="s">
        <v>429</v>
      </c>
      <c r="E262" s="1" t="s">
        <v>390</v>
      </c>
      <c r="F262" s="1" t="s">
        <v>464</v>
      </c>
      <c r="G262" s="10" t="s">
        <v>513</v>
      </c>
      <c r="H262" s="8"/>
      <c r="I262" s="8">
        <v>11600000</v>
      </c>
      <c r="J262" s="33"/>
    </row>
    <row r="263" spans="1:14" x14ac:dyDescent="0.25">
      <c r="A263" s="1" t="s">
        <v>123</v>
      </c>
      <c r="B263" s="1">
        <v>164002</v>
      </c>
      <c r="C263" s="1">
        <v>2193572</v>
      </c>
      <c r="D263" s="1" t="s">
        <v>404</v>
      </c>
      <c r="E263" s="1" t="s">
        <v>107</v>
      </c>
      <c r="F263" s="4" t="s">
        <v>461</v>
      </c>
      <c r="G263" s="10" t="s">
        <v>513</v>
      </c>
      <c r="H263" s="8">
        <v>1170000</v>
      </c>
      <c r="I263" s="8">
        <v>21817000</v>
      </c>
      <c r="J263" s="33"/>
    </row>
    <row r="264" spans="1:14" x14ac:dyDescent="0.25">
      <c r="A264" s="1" t="s">
        <v>251</v>
      </c>
      <c r="B264" s="1">
        <v>134865</v>
      </c>
      <c r="C264" s="1">
        <v>2109512</v>
      </c>
      <c r="D264" s="1" t="s">
        <v>421</v>
      </c>
      <c r="E264" s="1" t="s">
        <v>249</v>
      </c>
      <c r="F264" s="1" t="s">
        <v>463</v>
      </c>
      <c r="G264" s="10" t="s">
        <v>513</v>
      </c>
      <c r="H264" s="8">
        <v>1495000</v>
      </c>
      <c r="I264" s="8"/>
      <c r="J264" s="33"/>
    </row>
    <row r="265" spans="1:14" x14ac:dyDescent="0.25">
      <c r="A265" s="1" t="s">
        <v>299</v>
      </c>
      <c r="B265" s="1">
        <v>139849</v>
      </c>
      <c r="C265" s="1">
        <v>2123181</v>
      </c>
      <c r="D265" s="1" t="s">
        <v>429</v>
      </c>
      <c r="E265" s="1" t="s">
        <v>390</v>
      </c>
      <c r="F265" s="1" t="s">
        <v>464</v>
      </c>
      <c r="G265" s="10" t="s">
        <v>513</v>
      </c>
      <c r="H265" s="8"/>
      <c r="I265" s="8">
        <v>1685000</v>
      </c>
      <c r="J265" s="33"/>
    </row>
    <row r="266" spans="1:14" x14ac:dyDescent="0.25">
      <c r="A266" s="1" t="s">
        <v>239</v>
      </c>
      <c r="B266" s="1">
        <v>152758</v>
      </c>
      <c r="C266" s="1">
        <v>2159471</v>
      </c>
      <c r="D266" s="1" t="s">
        <v>447</v>
      </c>
      <c r="E266" s="1" t="s">
        <v>356</v>
      </c>
      <c r="F266" s="1" t="s">
        <v>466</v>
      </c>
      <c r="G266" s="10" t="s">
        <v>513</v>
      </c>
      <c r="H266" s="8">
        <v>4670000</v>
      </c>
      <c r="I266" s="8">
        <v>6620000</v>
      </c>
      <c r="J266" s="33"/>
    </row>
    <row r="267" spans="1:14" x14ac:dyDescent="0.25">
      <c r="A267" s="1" t="s">
        <v>96</v>
      </c>
      <c r="B267" s="1">
        <v>160123</v>
      </c>
      <c r="C267" s="1">
        <v>2181850</v>
      </c>
      <c r="D267" s="1" t="s">
        <v>398</v>
      </c>
      <c r="E267" s="4" t="s">
        <v>399</v>
      </c>
      <c r="F267" s="4" t="s">
        <v>461</v>
      </c>
      <c r="G267" s="10" t="s">
        <v>513</v>
      </c>
      <c r="H267" s="8">
        <v>575000</v>
      </c>
      <c r="I267" s="8">
        <v>10696000</v>
      </c>
      <c r="J267" s="33"/>
    </row>
    <row r="268" spans="1:14" x14ac:dyDescent="0.25">
      <c r="A268" s="4" t="s">
        <v>15</v>
      </c>
      <c r="B268" s="23">
        <v>156963</v>
      </c>
      <c r="C268" s="4">
        <v>2173076</v>
      </c>
      <c r="D268" s="4" t="s">
        <v>457</v>
      </c>
      <c r="E268" s="10" t="s">
        <v>13</v>
      </c>
      <c r="F268" s="10" t="s">
        <v>460</v>
      </c>
      <c r="G268" s="10" t="s">
        <v>513</v>
      </c>
      <c r="H268" s="8">
        <v>458000</v>
      </c>
      <c r="I268" s="8">
        <v>1743000</v>
      </c>
      <c r="J268" s="33"/>
      <c r="M268" s="4"/>
      <c r="N268" s="4"/>
    </row>
    <row r="269" spans="1:14" x14ac:dyDescent="0.25">
      <c r="A269" s="1" t="s">
        <v>298</v>
      </c>
      <c r="B269" s="1">
        <v>139790</v>
      </c>
      <c r="C269" s="1">
        <v>2122890</v>
      </c>
      <c r="D269" s="1" t="s">
        <v>429</v>
      </c>
      <c r="E269" s="1" t="s">
        <v>390</v>
      </c>
      <c r="F269" s="1" t="s">
        <v>464</v>
      </c>
      <c r="G269" s="10" t="s">
        <v>513</v>
      </c>
      <c r="H269" s="8">
        <v>1588000</v>
      </c>
      <c r="I269" s="8">
        <v>38977000</v>
      </c>
      <c r="J269" s="33"/>
    </row>
    <row r="270" spans="1:14" x14ac:dyDescent="0.25">
      <c r="A270" s="1" t="s">
        <v>297</v>
      </c>
      <c r="B270" s="1">
        <v>139787</v>
      </c>
      <c r="C270" s="1">
        <v>2122885</v>
      </c>
      <c r="D270" s="1" t="s">
        <v>429</v>
      </c>
      <c r="E270" s="1" t="s">
        <v>390</v>
      </c>
      <c r="F270" s="1" t="s">
        <v>464</v>
      </c>
      <c r="G270" s="10" t="s">
        <v>513</v>
      </c>
      <c r="H270" s="8">
        <v>1916000</v>
      </c>
      <c r="I270" s="8">
        <v>220000</v>
      </c>
      <c r="J270" s="33"/>
    </row>
    <row r="271" spans="1:14" x14ac:dyDescent="0.25">
      <c r="A271" s="1" t="s">
        <v>119</v>
      </c>
      <c r="B271" s="1">
        <v>163994</v>
      </c>
      <c r="C271" s="1">
        <v>2193468</v>
      </c>
      <c r="D271" s="1" t="s">
        <v>404</v>
      </c>
      <c r="E271" s="1" t="s">
        <v>107</v>
      </c>
      <c r="F271" s="4" t="s">
        <v>461</v>
      </c>
      <c r="G271" s="10" t="s">
        <v>513</v>
      </c>
      <c r="H271" s="8">
        <v>244000</v>
      </c>
      <c r="I271" s="8">
        <v>24602000</v>
      </c>
      <c r="J271" s="33"/>
    </row>
    <row r="272" spans="1:14" x14ac:dyDescent="0.25">
      <c r="A272" s="1" t="s">
        <v>254</v>
      </c>
      <c r="B272" s="1">
        <v>136106</v>
      </c>
      <c r="C272" s="1">
        <v>2113027</v>
      </c>
      <c r="D272" s="1" t="s">
        <v>424</v>
      </c>
      <c r="E272" s="1" t="s">
        <v>253</v>
      </c>
      <c r="F272" s="1" t="s">
        <v>463</v>
      </c>
      <c r="G272" s="10" t="s">
        <v>513</v>
      </c>
      <c r="H272" s="8">
        <v>974000</v>
      </c>
      <c r="I272" s="8">
        <v>202000</v>
      </c>
      <c r="J272" s="33"/>
    </row>
    <row r="273" spans="1:10" x14ac:dyDescent="0.25">
      <c r="A273" s="1" t="s">
        <v>276</v>
      </c>
      <c r="B273" s="1">
        <v>137717</v>
      </c>
      <c r="C273" s="1">
        <v>2117455</v>
      </c>
      <c r="D273" s="1" t="s">
        <v>428</v>
      </c>
      <c r="E273" s="1" t="s">
        <v>274</v>
      </c>
      <c r="F273" s="1" t="s">
        <v>463</v>
      </c>
      <c r="G273" s="10" t="s">
        <v>513</v>
      </c>
      <c r="H273" s="8">
        <v>1365000</v>
      </c>
      <c r="I273" s="8">
        <v>20518000</v>
      </c>
      <c r="J273" s="33"/>
    </row>
    <row r="274" spans="1:10" x14ac:dyDescent="0.25">
      <c r="A274" s="1" t="s">
        <v>279</v>
      </c>
      <c r="B274" s="1">
        <v>137940</v>
      </c>
      <c r="C274" s="1">
        <v>2118693</v>
      </c>
      <c r="D274" s="1" t="s">
        <v>428</v>
      </c>
      <c r="E274" s="1" t="s">
        <v>274</v>
      </c>
      <c r="F274" s="1" t="s">
        <v>463</v>
      </c>
      <c r="G274" s="10" t="s">
        <v>513</v>
      </c>
      <c r="H274" s="8">
        <v>1006000</v>
      </c>
      <c r="I274" s="8">
        <v>1593000</v>
      </c>
      <c r="J274" s="33"/>
    </row>
    <row r="275" spans="1:10" x14ac:dyDescent="0.25">
      <c r="A275" s="1" t="s">
        <v>474</v>
      </c>
      <c r="B275" s="1">
        <v>164025</v>
      </c>
      <c r="C275" s="1">
        <v>2193774</v>
      </c>
      <c r="D275" s="1" t="s">
        <v>404</v>
      </c>
      <c r="E275" s="1" t="s">
        <v>107</v>
      </c>
      <c r="F275" s="4" t="s">
        <v>461</v>
      </c>
      <c r="G275" s="10" t="s">
        <v>513</v>
      </c>
      <c r="H275" s="8">
        <v>13300000</v>
      </c>
      <c r="I275" s="8"/>
      <c r="J275" s="33"/>
    </row>
    <row r="276" spans="1:10" x14ac:dyDescent="0.25">
      <c r="A276" s="1" t="s">
        <v>193</v>
      </c>
      <c r="B276" s="1">
        <v>170157</v>
      </c>
      <c r="C276" s="1">
        <v>2208763</v>
      </c>
      <c r="D276" s="1" t="s">
        <v>408</v>
      </c>
      <c r="E276" s="1" t="s">
        <v>155</v>
      </c>
      <c r="F276" s="4" t="s">
        <v>461</v>
      </c>
      <c r="G276" s="10" t="s">
        <v>513</v>
      </c>
      <c r="H276" s="8">
        <v>6090000</v>
      </c>
      <c r="I276" s="8">
        <v>69396000</v>
      </c>
      <c r="J276" s="33"/>
    </row>
    <row r="277" spans="1:10" x14ac:dyDescent="0.25">
      <c r="A277" s="1" t="s">
        <v>316</v>
      </c>
      <c r="B277" s="1">
        <v>188966</v>
      </c>
      <c r="C277" s="1">
        <v>2302573</v>
      </c>
      <c r="D277" s="1" t="s">
        <v>431</v>
      </c>
      <c r="E277" s="1" t="s">
        <v>305</v>
      </c>
      <c r="F277" s="1" t="s">
        <v>464</v>
      </c>
      <c r="G277" s="10" t="s">
        <v>513</v>
      </c>
      <c r="H277" s="8">
        <v>0</v>
      </c>
      <c r="I277" s="8">
        <v>1070000</v>
      </c>
      <c r="J277" s="33"/>
    </row>
    <row r="278" spans="1:10" x14ac:dyDescent="0.25">
      <c r="A278" s="1" t="s">
        <v>268</v>
      </c>
      <c r="B278" s="1">
        <v>144532</v>
      </c>
      <c r="C278" s="1">
        <v>2134712</v>
      </c>
      <c r="D278" s="1" t="s">
        <v>437</v>
      </c>
      <c r="E278" s="1" t="s">
        <v>332</v>
      </c>
      <c r="F278" s="1" t="s">
        <v>465</v>
      </c>
      <c r="G278" s="10" t="s">
        <v>513</v>
      </c>
      <c r="H278" s="8">
        <v>394000</v>
      </c>
      <c r="I278" s="8">
        <v>354000</v>
      </c>
      <c r="J278" s="33"/>
    </row>
    <row r="279" spans="1:10" x14ac:dyDescent="0.25">
      <c r="A279" s="1" t="s">
        <v>191</v>
      </c>
      <c r="B279" s="1">
        <v>170154</v>
      </c>
      <c r="C279" s="1">
        <v>2208739</v>
      </c>
      <c r="D279" s="1" t="s">
        <v>408</v>
      </c>
      <c r="E279" s="1" t="s">
        <v>155</v>
      </c>
      <c r="F279" s="4" t="s">
        <v>461</v>
      </c>
      <c r="G279" s="10" t="s">
        <v>513</v>
      </c>
      <c r="H279" s="8">
        <v>2390000</v>
      </c>
      <c r="I279" s="8">
        <v>48170000</v>
      </c>
      <c r="J279" s="33"/>
    </row>
    <row r="280" spans="1:10" x14ac:dyDescent="0.25">
      <c r="A280" s="1" t="s">
        <v>493</v>
      </c>
      <c r="B280" s="1">
        <v>164475</v>
      </c>
      <c r="C280" s="1">
        <v>2266680</v>
      </c>
      <c r="D280" s="1" t="s">
        <v>406</v>
      </c>
      <c r="E280" s="1" t="s">
        <v>107</v>
      </c>
      <c r="F280" s="4" t="s">
        <v>461</v>
      </c>
      <c r="G280" s="10" t="s">
        <v>513</v>
      </c>
      <c r="H280" s="8">
        <v>1260000</v>
      </c>
      <c r="I280" s="8"/>
      <c r="J280" s="33"/>
    </row>
    <row r="281" spans="1:10" x14ac:dyDescent="0.25">
      <c r="A281" s="1" t="s">
        <v>383</v>
      </c>
      <c r="B281" s="1">
        <v>154836</v>
      </c>
      <c r="C281" s="1">
        <v>2168130</v>
      </c>
      <c r="D281" s="1" t="s">
        <v>451</v>
      </c>
      <c r="E281" s="1" t="s">
        <v>452</v>
      </c>
      <c r="F281" s="1" t="s">
        <v>466</v>
      </c>
      <c r="G281" s="10" t="s">
        <v>513</v>
      </c>
      <c r="H281" s="8">
        <v>2250000</v>
      </c>
      <c r="I281" s="8">
        <v>83000</v>
      </c>
      <c r="J281" s="33"/>
    </row>
    <row r="282" spans="1:10" x14ac:dyDescent="0.25">
      <c r="A282" s="1" t="s">
        <v>230</v>
      </c>
      <c r="B282" s="1">
        <v>124945</v>
      </c>
      <c r="C282" s="1">
        <v>2084165</v>
      </c>
      <c r="D282" s="1" t="s">
        <v>420</v>
      </c>
      <c r="E282" s="1" t="s">
        <v>207</v>
      </c>
      <c r="F282" s="1" t="s">
        <v>462</v>
      </c>
      <c r="G282" s="10" t="s">
        <v>513</v>
      </c>
      <c r="H282" s="8"/>
      <c r="I282" s="8">
        <v>75390000</v>
      </c>
      <c r="J282" s="33"/>
    </row>
    <row r="283" spans="1:10" x14ac:dyDescent="0.25">
      <c r="A283" s="1" t="s">
        <v>511</v>
      </c>
      <c r="B283" s="1">
        <v>141893</v>
      </c>
      <c r="C283" s="1">
        <v>2128581</v>
      </c>
      <c r="D283" s="1" t="s">
        <v>433</v>
      </c>
      <c r="E283" s="1" t="s">
        <v>327</v>
      </c>
      <c r="F283" s="1" t="s">
        <v>464</v>
      </c>
      <c r="G283" s="10" t="s">
        <v>513</v>
      </c>
      <c r="H283" s="8">
        <v>1465000</v>
      </c>
      <c r="I283" s="8">
        <v>33840000</v>
      </c>
      <c r="J283" s="33"/>
    </row>
    <row r="284" spans="1:10" x14ac:dyDescent="0.25">
      <c r="A284" s="1" t="s">
        <v>121</v>
      </c>
      <c r="B284" s="1">
        <v>163992</v>
      </c>
      <c r="C284" s="1">
        <v>2193440</v>
      </c>
      <c r="D284" s="1" t="s">
        <v>404</v>
      </c>
      <c r="E284" s="1" t="s">
        <v>107</v>
      </c>
      <c r="F284" s="4" t="s">
        <v>461</v>
      </c>
      <c r="G284" s="10" t="s">
        <v>513</v>
      </c>
      <c r="H284" s="8">
        <v>244000</v>
      </c>
      <c r="I284" s="8">
        <v>25334000</v>
      </c>
      <c r="J284" s="33"/>
    </row>
    <row r="285" spans="1:10" x14ac:dyDescent="0.25">
      <c r="A285" s="1" t="s">
        <v>153</v>
      </c>
      <c r="B285" s="1">
        <v>163944</v>
      </c>
      <c r="C285" s="1">
        <v>2193050</v>
      </c>
      <c r="D285" s="1" t="s">
        <v>404</v>
      </c>
      <c r="E285" s="1" t="s">
        <v>107</v>
      </c>
      <c r="F285" s="4" t="s">
        <v>461</v>
      </c>
      <c r="G285" s="10" t="s">
        <v>513</v>
      </c>
      <c r="H285" s="8">
        <v>650000</v>
      </c>
      <c r="I285" s="8">
        <v>28740000</v>
      </c>
      <c r="J285" s="33"/>
    </row>
    <row r="286" spans="1:10" x14ac:dyDescent="0.25">
      <c r="A286" s="1" t="s">
        <v>359</v>
      </c>
      <c r="B286" s="1">
        <v>152625</v>
      </c>
      <c r="C286" s="1">
        <v>2158764</v>
      </c>
      <c r="D286" s="1" t="s">
        <v>447</v>
      </c>
      <c r="E286" s="1" t="s">
        <v>356</v>
      </c>
      <c r="F286" s="1" t="s">
        <v>466</v>
      </c>
      <c r="G286" s="10" t="s">
        <v>513</v>
      </c>
      <c r="H286" s="8">
        <v>625000</v>
      </c>
      <c r="I286" s="8">
        <v>3100000</v>
      </c>
      <c r="J286" s="33"/>
    </row>
    <row r="287" spans="1:10" x14ac:dyDescent="0.25">
      <c r="A287" s="1" t="s">
        <v>494</v>
      </c>
      <c r="B287" s="1">
        <v>134923</v>
      </c>
      <c r="C287" s="1">
        <v>2109816</v>
      </c>
      <c r="D287" s="1" t="s">
        <v>421</v>
      </c>
      <c r="E287" s="1" t="s">
        <v>249</v>
      </c>
      <c r="F287" s="1" t="s">
        <v>463</v>
      </c>
      <c r="G287" s="10" t="s">
        <v>513</v>
      </c>
      <c r="H287" s="8">
        <v>2360000</v>
      </c>
      <c r="I287" s="8">
        <v>7580000</v>
      </c>
      <c r="J287" s="33"/>
    </row>
    <row r="288" spans="1:10" x14ac:dyDescent="0.25">
      <c r="A288" s="1" t="s">
        <v>126</v>
      </c>
      <c r="B288" s="1">
        <v>164043</v>
      </c>
      <c r="C288" s="1">
        <v>2193889</v>
      </c>
      <c r="D288" s="1" t="s">
        <v>404</v>
      </c>
      <c r="E288" s="1" t="s">
        <v>107</v>
      </c>
      <c r="F288" s="4" t="s">
        <v>461</v>
      </c>
      <c r="G288" s="10" t="s">
        <v>513</v>
      </c>
      <c r="H288" s="8">
        <v>650000</v>
      </c>
      <c r="I288" s="8">
        <v>10321000</v>
      </c>
      <c r="J288" s="33"/>
    </row>
    <row r="289" spans="1:14" x14ac:dyDescent="0.25">
      <c r="A289" s="1" t="s">
        <v>248</v>
      </c>
      <c r="B289" s="1">
        <v>134094</v>
      </c>
      <c r="C289" s="1">
        <v>2106788</v>
      </c>
      <c r="D289" s="1" t="s">
        <v>423</v>
      </c>
      <c r="E289" s="1" t="s">
        <v>233</v>
      </c>
      <c r="F289" s="1" t="s">
        <v>463</v>
      </c>
      <c r="G289" s="10" t="s">
        <v>513</v>
      </c>
      <c r="H289" s="8">
        <v>7858000</v>
      </c>
      <c r="I289" s="8">
        <v>7709000</v>
      </c>
      <c r="J289" s="33"/>
    </row>
    <row r="290" spans="1:14" x14ac:dyDescent="0.25">
      <c r="A290" s="1" t="s">
        <v>498</v>
      </c>
      <c r="B290" s="1">
        <v>153733</v>
      </c>
      <c r="C290" s="1">
        <v>2163682</v>
      </c>
      <c r="D290" s="1" t="s">
        <v>448</v>
      </c>
      <c r="E290" s="1" t="s">
        <v>449</v>
      </c>
      <c r="F290" s="1" t="s">
        <v>466</v>
      </c>
      <c r="G290" s="10" t="s">
        <v>513</v>
      </c>
      <c r="H290" s="8">
        <v>750000</v>
      </c>
      <c r="I290" s="8"/>
      <c r="J290" s="33"/>
    </row>
    <row r="291" spans="1:14" x14ac:dyDescent="0.25">
      <c r="A291" s="4" t="s">
        <v>9</v>
      </c>
      <c r="B291" s="23">
        <v>156920</v>
      </c>
      <c r="C291" s="4">
        <v>2172714</v>
      </c>
      <c r="D291" s="4" t="s">
        <v>5</v>
      </c>
      <c r="E291" s="10" t="s">
        <v>13</v>
      </c>
      <c r="F291" s="10" t="s">
        <v>460</v>
      </c>
      <c r="G291" s="10" t="s">
        <v>513</v>
      </c>
      <c r="H291" s="8">
        <v>486000</v>
      </c>
      <c r="I291" s="8">
        <v>21983000</v>
      </c>
      <c r="J291" s="33"/>
      <c r="M291" s="4"/>
      <c r="N291" s="4"/>
    </row>
    <row r="292" spans="1:14" x14ac:dyDescent="0.25">
      <c r="A292" s="1" t="s">
        <v>318</v>
      </c>
      <c r="B292" s="1">
        <v>141621</v>
      </c>
      <c r="C292" s="1">
        <v>2127593</v>
      </c>
      <c r="D292" s="1" t="s">
        <v>433</v>
      </c>
      <c r="E292" s="1" t="s">
        <v>305</v>
      </c>
      <c r="F292" s="1" t="s">
        <v>464</v>
      </c>
      <c r="G292" s="10" t="s">
        <v>513</v>
      </c>
      <c r="H292" s="8">
        <v>369000</v>
      </c>
      <c r="I292" s="8">
        <v>66000</v>
      </c>
      <c r="J292" s="33"/>
    </row>
    <row r="293" spans="1:14" x14ac:dyDescent="0.25">
      <c r="A293" s="1" t="s">
        <v>194</v>
      </c>
      <c r="B293" s="1">
        <v>170158</v>
      </c>
      <c r="C293" s="1">
        <v>2208774</v>
      </c>
      <c r="D293" s="1" t="s">
        <v>408</v>
      </c>
      <c r="E293" s="1" t="s">
        <v>155</v>
      </c>
      <c r="F293" s="4" t="s">
        <v>461</v>
      </c>
      <c r="G293" s="10" t="s">
        <v>513</v>
      </c>
      <c r="H293" s="8">
        <v>6090000</v>
      </c>
      <c r="I293" s="8">
        <v>73580000</v>
      </c>
      <c r="J293" s="33"/>
    </row>
    <row r="294" spans="1:14" x14ac:dyDescent="0.25">
      <c r="A294" s="1" t="s">
        <v>280</v>
      </c>
      <c r="B294" s="1">
        <v>139917</v>
      </c>
      <c r="C294" s="1">
        <v>2123531</v>
      </c>
      <c r="D294" s="1" t="s">
        <v>429</v>
      </c>
      <c r="E294" s="1" t="s">
        <v>390</v>
      </c>
      <c r="F294" s="1" t="s">
        <v>464</v>
      </c>
      <c r="G294" s="10" t="s">
        <v>513</v>
      </c>
      <c r="H294" s="8">
        <v>916000</v>
      </c>
      <c r="I294" s="8">
        <v>1854000</v>
      </c>
      <c r="J294" s="33"/>
    </row>
    <row r="295" spans="1:14" x14ac:dyDescent="0.25">
      <c r="A295" s="1" t="s">
        <v>122</v>
      </c>
      <c r="B295" s="1">
        <v>164001</v>
      </c>
      <c r="C295" s="1">
        <v>2193562</v>
      </c>
      <c r="D295" s="1" t="s">
        <v>404</v>
      </c>
      <c r="E295" s="1" t="s">
        <v>107</v>
      </c>
      <c r="F295" s="4" t="s">
        <v>461</v>
      </c>
      <c r="G295" s="10" t="s">
        <v>513</v>
      </c>
      <c r="H295" s="8">
        <v>1265000</v>
      </c>
      <c r="I295" s="8">
        <v>24100000</v>
      </c>
      <c r="J295" s="33"/>
    </row>
    <row r="296" spans="1:14" x14ac:dyDescent="0.25">
      <c r="A296" s="1" t="s">
        <v>370</v>
      </c>
      <c r="B296" s="1">
        <v>153605</v>
      </c>
      <c r="C296" s="1">
        <v>2163214</v>
      </c>
      <c r="D296" s="1" t="s">
        <v>450</v>
      </c>
      <c r="E296" s="1" t="s">
        <v>449</v>
      </c>
      <c r="F296" s="1" t="s">
        <v>466</v>
      </c>
      <c r="G296" s="10" t="s">
        <v>513</v>
      </c>
      <c r="H296" s="8">
        <v>4290000</v>
      </c>
      <c r="I296" s="8">
        <v>1400000</v>
      </c>
      <c r="J296" s="33"/>
    </row>
    <row r="297" spans="1:14" x14ac:dyDescent="0.25">
      <c r="A297" s="1" t="s">
        <v>195</v>
      </c>
      <c r="B297" s="1">
        <v>170159</v>
      </c>
      <c r="C297" s="1">
        <v>2208782</v>
      </c>
      <c r="D297" s="1" t="s">
        <v>408</v>
      </c>
      <c r="E297" s="1" t="s">
        <v>155</v>
      </c>
      <c r="F297" s="4" t="s">
        <v>461</v>
      </c>
      <c r="G297" s="10" t="s">
        <v>513</v>
      </c>
      <c r="H297" s="8">
        <v>5940000</v>
      </c>
      <c r="I297" s="8">
        <v>32292000</v>
      </c>
      <c r="J297" s="33"/>
    </row>
    <row r="298" spans="1:14" x14ac:dyDescent="0.25">
      <c r="A298" s="1" t="s">
        <v>382</v>
      </c>
      <c r="B298" s="1">
        <v>154827</v>
      </c>
      <c r="C298" s="1">
        <v>2168076</v>
      </c>
      <c r="D298" s="1" t="s">
        <v>451</v>
      </c>
      <c r="E298" s="1" t="s">
        <v>452</v>
      </c>
      <c r="F298" s="1" t="s">
        <v>466</v>
      </c>
      <c r="G298" s="10" t="s">
        <v>513</v>
      </c>
      <c r="H298" s="8">
        <v>6059000</v>
      </c>
      <c r="I298" s="8">
        <v>22547000</v>
      </c>
      <c r="J298" s="33"/>
      <c r="K298" s="1"/>
    </row>
    <row r="299" spans="1:14" x14ac:dyDescent="0.25">
      <c r="A299" s="2" t="s">
        <v>28</v>
      </c>
      <c r="B299" s="2">
        <v>156912</v>
      </c>
      <c r="C299" s="2">
        <v>2172650</v>
      </c>
      <c r="D299" s="2" t="s">
        <v>5</v>
      </c>
      <c r="E299" s="5" t="s">
        <v>13</v>
      </c>
      <c r="F299" s="10" t="s">
        <v>460</v>
      </c>
      <c r="G299" s="10" t="s">
        <v>513</v>
      </c>
      <c r="H299" s="8">
        <v>1215000</v>
      </c>
      <c r="I299" s="8">
        <v>34451000</v>
      </c>
      <c r="J299" s="33"/>
      <c r="K299" s="9"/>
      <c r="M299" s="2"/>
      <c r="N299" s="2"/>
    </row>
    <row r="300" spans="1:14" x14ac:dyDescent="0.25">
      <c r="A300" s="1" t="s">
        <v>222</v>
      </c>
      <c r="B300" s="1">
        <v>130829</v>
      </c>
      <c r="C300" s="1">
        <v>2096060</v>
      </c>
      <c r="D300" s="1" t="s">
        <v>418</v>
      </c>
      <c r="E300" s="1" t="s">
        <v>207</v>
      </c>
      <c r="F300" s="1" t="s">
        <v>462</v>
      </c>
      <c r="G300" s="10" t="s">
        <v>513</v>
      </c>
      <c r="H300" s="8">
        <v>1130000</v>
      </c>
      <c r="I300" s="8">
        <v>8181000</v>
      </c>
      <c r="J300" s="33"/>
    </row>
    <row r="301" spans="1:14" x14ac:dyDescent="0.25">
      <c r="A301" s="1" t="s">
        <v>57</v>
      </c>
      <c r="B301" s="1">
        <v>158499</v>
      </c>
      <c r="C301" s="1">
        <v>2177618</v>
      </c>
      <c r="D301" s="1" t="s">
        <v>391</v>
      </c>
      <c r="E301" s="4" t="s">
        <v>101</v>
      </c>
      <c r="F301" s="10" t="s">
        <v>460</v>
      </c>
      <c r="G301" s="10" t="s">
        <v>513</v>
      </c>
      <c r="H301" s="8">
        <v>433000</v>
      </c>
      <c r="I301" s="8">
        <v>14410000</v>
      </c>
      <c r="J301" s="33"/>
    </row>
    <row r="302" spans="1:14" x14ac:dyDescent="0.25">
      <c r="A302" s="1" t="s">
        <v>103</v>
      </c>
      <c r="B302" s="1">
        <v>163463</v>
      </c>
      <c r="C302" s="1">
        <v>2190613</v>
      </c>
      <c r="D302" s="1" t="s">
        <v>403</v>
      </c>
      <c r="E302" s="4" t="s">
        <v>401</v>
      </c>
      <c r="F302" s="4" t="s">
        <v>461</v>
      </c>
      <c r="G302" s="10" t="s">
        <v>513</v>
      </c>
      <c r="H302" s="8">
        <v>1138000</v>
      </c>
      <c r="I302" s="8">
        <v>47685000</v>
      </c>
      <c r="J302" s="33"/>
    </row>
    <row r="303" spans="1:14" x14ac:dyDescent="0.25">
      <c r="A303" s="1" t="s">
        <v>104</v>
      </c>
      <c r="B303" s="1">
        <v>163301</v>
      </c>
      <c r="C303" s="1">
        <v>2188909</v>
      </c>
      <c r="D303" s="1" t="s">
        <v>403</v>
      </c>
      <c r="E303" s="4" t="s">
        <v>401</v>
      </c>
      <c r="F303" s="4" t="s">
        <v>461</v>
      </c>
      <c r="G303" s="10" t="s">
        <v>513</v>
      </c>
      <c r="H303" s="8">
        <v>1690000</v>
      </c>
      <c r="I303" s="8">
        <v>431000</v>
      </c>
      <c r="J303" s="33"/>
    </row>
    <row r="304" spans="1:14" x14ac:dyDescent="0.25">
      <c r="A304" s="2" t="s">
        <v>27</v>
      </c>
      <c r="B304" s="2">
        <v>156886</v>
      </c>
      <c r="C304" s="2">
        <v>2172494</v>
      </c>
      <c r="D304" s="2" t="s">
        <v>5</v>
      </c>
      <c r="E304" s="5" t="s">
        <v>13</v>
      </c>
      <c r="F304" s="10" t="s">
        <v>460</v>
      </c>
      <c r="G304" s="10" t="s">
        <v>513</v>
      </c>
      <c r="H304" s="8">
        <v>1585000</v>
      </c>
      <c r="I304" s="8">
        <v>32776000</v>
      </c>
      <c r="J304" s="33"/>
    </row>
    <row r="305" spans="1:14" x14ac:dyDescent="0.25">
      <c r="A305" s="2" t="s">
        <v>21</v>
      </c>
      <c r="B305" s="2">
        <v>157187</v>
      </c>
      <c r="C305" s="2">
        <v>2173947</v>
      </c>
      <c r="D305" s="2" t="s">
        <v>5</v>
      </c>
      <c r="E305" s="5" t="s">
        <v>13</v>
      </c>
      <c r="F305" s="10" t="s">
        <v>460</v>
      </c>
      <c r="G305" s="10" t="s">
        <v>513</v>
      </c>
      <c r="H305" s="8">
        <v>954000</v>
      </c>
      <c r="I305" s="8">
        <v>24784000</v>
      </c>
      <c r="J305" s="33"/>
      <c r="K305" s="9"/>
      <c r="M305" s="2"/>
      <c r="N305" s="2"/>
    </row>
    <row r="306" spans="1:14" x14ac:dyDescent="0.25">
      <c r="A306" s="4" t="s">
        <v>34</v>
      </c>
      <c r="B306" s="4">
        <v>157159</v>
      </c>
      <c r="C306" s="4">
        <v>2173763</v>
      </c>
      <c r="D306" s="4" t="s">
        <v>5</v>
      </c>
      <c r="E306" s="10" t="s">
        <v>13</v>
      </c>
      <c r="F306" s="10" t="s">
        <v>460</v>
      </c>
      <c r="G306" s="10" t="s">
        <v>513</v>
      </c>
      <c r="H306" s="8">
        <v>463000</v>
      </c>
      <c r="I306" s="8">
        <v>13123000</v>
      </c>
      <c r="J306" s="33"/>
      <c r="M306" s="4"/>
      <c r="N306" s="4"/>
    </row>
    <row r="307" spans="1:14" x14ac:dyDescent="0.25">
      <c r="A307" s="2" t="s">
        <v>33</v>
      </c>
      <c r="B307" s="2">
        <v>157158</v>
      </c>
      <c r="C307" s="2">
        <v>2173755</v>
      </c>
      <c r="D307" s="2" t="s">
        <v>5</v>
      </c>
      <c r="E307" s="5" t="s">
        <v>13</v>
      </c>
      <c r="F307" s="10" t="s">
        <v>460</v>
      </c>
      <c r="G307" s="10" t="s">
        <v>513</v>
      </c>
      <c r="H307" s="8">
        <v>966000</v>
      </c>
      <c r="I307" s="8">
        <v>27800000</v>
      </c>
      <c r="J307" s="33"/>
      <c r="K307" s="9"/>
      <c r="M307" s="2"/>
      <c r="N307" s="2"/>
    </row>
    <row r="308" spans="1:14" x14ac:dyDescent="0.25">
      <c r="A308" s="2" t="s">
        <v>30</v>
      </c>
      <c r="B308" s="2">
        <v>157413</v>
      </c>
      <c r="C308" s="2">
        <v>2174617</v>
      </c>
      <c r="D308" s="2" t="s">
        <v>5</v>
      </c>
      <c r="E308" s="5" t="s">
        <v>13</v>
      </c>
      <c r="F308" s="10" t="s">
        <v>460</v>
      </c>
      <c r="G308" s="10" t="s">
        <v>513</v>
      </c>
      <c r="H308" s="8">
        <v>13164000</v>
      </c>
      <c r="I308" s="8">
        <v>7433000</v>
      </c>
      <c r="J308" s="33"/>
      <c r="K308" s="9"/>
      <c r="M308" s="2"/>
      <c r="N308" s="2"/>
    </row>
    <row r="309" spans="1:14" x14ac:dyDescent="0.25">
      <c r="A309" s="1" t="s">
        <v>323</v>
      </c>
      <c r="B309" s="1">
        <v>141255</v>
      </c>
      <c r="C309" s="1">
        <v>2126669</v>
      </c>
      <c r="D309" s="1" t="s">
        <v>431</v>
      </c>
      <c r="E309" s="1" t="s">
        <v>305</v>
      </c>
      <c r="F309" s="1" t="s">
        <v>464</v>
      </c>
      <c r="G309" s="10" t="s">
        <v>513</v>
      </c>
      <c r="H309" s="8">
        <v>746000</v>
      </c>
      <c r="I309" s="8">
        <v>13155000</v>
      </c>
      <c r="J309" s="33"/>
    </row>
    <row r="310" spans="1:14" x14ac:dyDescent="0.25">
      <c r="A310" s="2" t="s">
        <v>19</v>
      </c>
      <c r="B310" s="2">
        <v>154854</v>
      </c>
      <c r="C310" s="2">
        <v>2168218</v>
      </c>
      <c r="D310" s="2" t="s">
        <v>5</v>
      </c>
      <c r="E310" s="5" t="s">
        <v>13</v>
      </c>
      <c r="F310" s="10" t="s">
        <v>460</v>
      </c>
      <c r="G310" s="10" t="s">
        <v>513</v>
      </c>
      <c r="H310" s="8">
        <v>260000</v>
      </c>
      <c r="I310" s="8">
        <v>8090000</v>
      </c>
      <c r="J310" s="33"/>
      <c r="K310" s="9"/>
      <c r="M310" s="2"/>
      <c r="N310" s="2"/>
    </row>
    <row r="311" spans="1:14" x14ac:dyDescent="0.25">
      <c r="A311" s="2" t="s">
        <v>25</v>
      </c>
      <c r="B311" s="2">
        <v>157214</v>
      </c>
      <c r="C311" s="2">
        <v>2174099</v>
      </c>
      <c r="D311" s="2" t="s">
        <v>5</v>
      </c>
      <c r="E311" s="5" t="s">
        <v>13</v>
      </c>
      <c r="F311" s="10" t="s">
        <v>460</v>
      </c>
      <c r="G311" s="10" t="s">
        <v>513</v>
      </c>
      <c r="H311" s="8">
        <v>1226000</v>
      </c>
      <c r="I311" s="8">
        <v>40582000</v>
      </c>
      <c r="J311" s="33"/>
      <c r="K311" s="9"/>
      <c r="M311" s="2"/>
      <c r="N311" s="2"/>
    </row>
    <row r="312" spans="1:14" x14ac:dyDescent="0.25">
      <c r="A312" s="1" t="s">
        <v>58</v>
      </c>
      <c r="B312" s="1">
        <v>158500</v>
      </c>
      <c r="C312" s="1">
        <v>2177626</v>
      </c>
      <c r="D312" s="1" t="s">
        <v>391</v>
      </c>
      <c r="E312" s="4" t="s">
        <v>101</v>
      </c>
      <c r="F312" s="10" t="s">
        <v>460</v>
      </c>
      <c r="G312" s="10" t="s">
        <v>513</v>
      </c>
      <c r="H312" s="8">
        <v>563000</v>
      </c>
      <c r="I312" s="8">
        <v>7697000</v>
      </c>
      <c r="J312" s="33"/>
    </row>
    <row r="313" spans="1:14" x14ac:dyDescent="0.25">
      <c r="A313" s="1" t="s">
        <v>11</v>
      </c>
      <c r="B313" s="20">
        <v>156887</v>
      </c>
      <c r="C313" s="1">
        <v>2172503</v>
      </c>
      <c r="D313" s="1" t="s">
        <v>5</v>
      </c>
      <c r="E313" s="10" t="s">
        <v>13</v>
      </c>
      <c r="F313" s="10" t="s">
        <v>460</v>
      </c>
      <c r="G313" s="10" t="s">
        <v>513</v>
      </c>
      <c r="H313" s="8">
        <v>486000</v>
      </c>
      <c r="I313" s="8">
        <v>7515000</v>
      </c>
      <c r="J313" s="33"/>
    </row>
    <row r="314" spans="1:14" x14ac:dyDescent="0.25">
      <c r="A314" s="2" t="s">
        <v>26</v>
      </c>
      <c r="B314" s="2">
        <v>157223</v>
      </c>
      <c r="C314" s="2">
        <v>2174177</v>
      </c>
      <c r="D314" s="2" t="s">
        <v>5</v>
      </c>
      <c r="E314" s="5" t="s">
        <v>13</v>
      </c>
      <c r="F314" s="10" t="s">
        <v>460</v>
      </c>
      <c r="G314" s="10" t="s">
        <v>513</v>
      </c>
      <c r="H314" s="8">
        <v>465000</v>
      </c>
      <c r="I314" s="8">
        <v>14784000</v>
      </c>
      <c r="J314" s="33"/>
      <c r="K314" s="9"/>
      <c r="M314" s="2"/>
      <c r="N314" s="2"/>
    </row>
    <row r="315" spans="1:14" x14ac:dyDescent="0.25">
      <c r="A315" s="1" t="s">
        <v>219</v>
      </c>
      <c r="B315" s="1">
        <v>139685</v>
      </c>
      <c r="C315" s="1">
        <v>2122642</v>
      </c>
      <c r="D315" s="1" t="s">
        <v>430</v>
      </c>
      <c r="E315" s="1" t="s">
        <v>390</v>
      </c>
      <c r="F315" s="1" t="s">
        <v>464</v>
      </c>
      <c r="G315" s="10" t="s">
        <v>651</v>
      </c>
      <c r="H315" s="8"/>
      <c r="I315" s="8"/>
      <c r="J315" s="33">
        <v>2010</v>
      </c>
      <c r="K315" s="7">
        <v>19420212</v>
      </c>
      <c r="L315" s="7">
        <f>K315/VLOOKUP(J315,'Vísitala gr. 1955-7'!$C$3:$E$67,3,0)*'Vísitala gr. 1955-7'!$E$67</f>
        <v>29499388.533632368</v>
      </c>
      <c r="N315" s="13" t="s">
        <v>488</v>
      </c>
    </row>
    <row r="316" spans="1:14" x14ac:dyDescent="0.25">
      <c r="A316" s="1" t="s">
        <v>276</v>
      </c>
      <c r="B316" s="1">
        <v>145895</v>
      </c>
      <c r="C316" s="1">
        <v>2139598</v>
      </c>
      <c r="D316" s="1" t="s">
        <v>440</v>
      </c>
      <c r="E316" s="1" t="s">
        <v>344</v>
      </c>
      <c r="F316" s="1" t="s">
        <v>465</v>
      </c>
      <c r="G316" s="10" t="s">
        <v>651</v>
      </c>
      <c r="H316" s="8"/>
      <c r="I316" s="8"/>
      <c r="J316" s="33">
        <v>2010</v>
      </c>
      <c r="K316" s="7">
        <v>17264500</v>
      </c>
      <c r="L316" s="7">
        <f>K316/VLOOKUP(J316,'Vísitala gr. 1955-7'!$C$3:$E$67,3,0)*'Vísitala gr. 1955-7'!$E$67</f>
        <v>26224852.403202195</v>
      </c>
    </row>
    <row r="317" spans="1:14" x14ac:dyDescent="0.25">
      <c r="A317" s="1" t="s">
        <v>355</v>
      </c>
      <c r="B317" s="1">
        <v>146324</v>
      </c>
      <c r="C317" s="1">
        <v>2141999</v>
      </c>
      <c r="D317" s="1" t="s">
        <v>442</v>
      </c>
      <c r="E317" s="1" t="s">
        <v>344</v>
      </c>
      <c r="F317" s="1" t="s">
        <v>465</v>
      </c>
      <c r="G317" s="10" t="s">
        <v>639</v>
      </c>
      <c r="H317" s="8"/>
      <c r="I317" s="8"/>
      <c r="J317" s="33"/>
    </row>
    <row r="318" spans="1:14" x14ac:dyDescent="0.25">
      <c r="A318" s="1" t="s">
        <v>354</v>
      </c>
      <c r="B318" s="1">
        <v>146322</v>
      </c>
      <c r="C318" s="1">
        <v>2141986</v>
      </c>
      <c r="D318" s="1" t="s">
        <v>442</v>
      </c>
      <c r="E318" s="1" t="s">
        <v>344</v>
      </c>
      <c r="F318" s="1" t="s">
        <v>465</v>
      </c>
      <c r="G318" s="10" t="s">
        <v>639</v>
      </c>
      <c r="H318" s="8"/>
      <c r="I318" s="8"/>
      <c r="J318" s="33"/>
      <c r="M318" s="1">
        <v>2006</v>
      </c>
    </row>
    <row r="319" spans="1:14" x14ac:dyDescent="0.25">
      <c r="A319" s="1" t="s">
        <v>328</v>
      </c>
      <c r="B319" s="1">
        <v>141663</v>
      </c>
      <c r="C319" s="1">
        <v>2127789</v>
      </c>
      <c r="D319" s="1" t="s">
        <v>436</v>
      </c>
      <c r="E319" s="1" t="s">
        <v>327</v>
      </c>
      <c r="F319" s="1" t="s">
        <v>464</v>
      </c>
      <c r="G319" s="10" t="s">
        <v>639</v>
      </c>
      <c r="H319" s="8"/>
      <c r="I319" s="8"/>
      <c r="J319" s="33"/>
      <c r="M319" s="1">
        <v>2006</v>
      </c>
    </row>
    <row r="320" spans="1:14" x14ac:dyDescent="0.25">
      <c r="A320" s="1" t="s">
        <v>156</v>
      </c>
      <c r="B320" s="1">
        <v>167166</v>
      </c>
      <c r="C320" s="1">
        <v>2205108</v>
      </c>
      <c r="D320" s="1" t="s">
        <v>408</v>
      </c>
      <c r="E320" s="1" t="s">
        <v>155</v>
      </c>
      <c r="F320" s="4" t="s">
        <v>461</v>
      </c>
      <c r="G320" s="10" t="s">
        <v>639</v>
      </c>
      <c r="H320" s="8"/>
      <c r="I320" s="8"/>
      <c r="J320" s="33"/>
    </row>
    <row r="321" spans="1:13" x14ac:dyDescent="0.25">
      <c r="A321" s="1" t="s">
        <v>89</v>
      </c>
      <c r="B321" s="1">
        <v>135018</v>
      </c>
      <c r="C321" s="1">
        <v>2110180</v>
      </c>
      <c r="D321" s="1" t="s">
        <v>421</v>
      </c>
      <c r="E321" s="1" t="s">
        <v>249</v>
      </c>
      <c r="F321" s="1" t="s">
        <v>463</v>
      </c>
      <c r="G321" s="10" t="s">
        <v>639</v>
      </c>
      <c r="H321" s="8"/>
      <c r="I321" s="8"/>
      <c r="J321" s="33"/>
      <c r="M321" s="1">
        <v>2006</v>
      </c>
    </row>
    <row r="322" spans="1:13" x14ac:dyDescent="0.25">
      <c r="A322" s="1" t="s">
        <v>252</v>
      </c>
      <c r="B322" s="1">
        <v>134931</v>
      </c>
      <c r="C322" s="1">
        <v>2109864</v>
      </c>
      <c r="D322" s="1" t="s">
        <v>421</v>
      </c>
      <c r="E322" s="1" t="s">
        <v>249</v>
      </c>
      <c r="F322" s="1" t="s">
        <v>463</v>
      </c>
      <c r="G322" s="10" t="s">
        <v>639</v>
      </c>
      <c r="H322" s="8"/>
      <c r="I322" s="8"/>
      <c r="J322" s="33"/>
      <c r="M322" s="1">
        <v>2006</v>
      </c>
    </row>
    <row r="323" spans="1:13" x14ac:dyDescent="0.25">
      <c r="A323" s="1" t="s">
        <v>245</v>
      </c>
      <c r="B323" s="1">
        <v>134473</v>
      </c>
      <c r="C323" s="1">
        <v>2107978</v>
      </c>
      <c r="D323" s="1" t="s">
        <v>421</v>
      </c>
      <c r="E323" s="1" t="s">
        <v>233</v>
      </c>
      <c r="F323" s="1" t="s">
        <v>463</v>
      </c>
      <c r="G323" s="10" t="s">
        <v>639</v>
      </c>
      <c r="H323" s="8"/>
      <c r="I323" s="8"/>
      <c r="J323" s="33"/>
      <c r="M323" s="1">
        <v>2006</v>
      </c>
    </row>
    <row r="324" spans="1:13" x14ac:dyDescent="0.25">
      <c r="A324" s="1" t="s">
        <v>237</v>
      </c>
      <c r="B324" s="1">
        <v>133913</v>
      </c>
      <c r="C324" s="1">
        <v>2106355</v>
      </c>
      <c r="D324" s="1" t="s">
        <v>421</v>
      </c>
      <c r="E324" s="1" t="s">
        <v>233</v>
      </c>
      <c r="F324" s="1" t="s">
        <v>463</v>
      </c>
      <c r="G324" s="10" t="s">
        <v>639</v>
      </c>
      <c r="H324" s="8"/>
      <c r="I324" s="8"/>
      <c r="J324" s="33"/>
      <c r="M324" s="1">
        <v>2006</v>
      </c>
    </row>
    <row r="325" spans="1:13" x14ac:dyDescent="0.25">
      <c r="A325" s="1" t="s">
        <v>203</v>
      </c>
      <c r="B325" s="1">
        <v>137860</v>
      </c>
      <c r="C325" s="1">
        <v>2118172</v>
      </c>
      <c r="D325" s="1" t="s">
        <v>428</v>
      </c>
      <c r="E325" s="1" t="s">
        <v>274</v>
      </c>
      <c r="F325" s="1" t="s">
        <v>463</v>
      </c>
      <c r="G325" s="10" t="s">
        <v>639</v>
      </c>
      <c r="H325" s="8"/>
      <c r="I325" s="8"/>
      <c r="J325" s="33"/>
      <c r="M325" s="1">
        <v>2006</v>
      </c>
    </row>
    <row r="326" spans="1:13" x14ac:dyDescent="0.25">
      <c r="A326" s="1" t="s">
        <v>362</v>
      </c>
      <c r="B326" s="1">
        <v>152790</v>
      </c>
      <c r="C326" s="1">
        <v>2159668</v>
      </c>
      <c r="D326" s="1" t="s">
        <v>447</v>
      </c>
      <c r="E326" s="1" t="s">
        <v>356</v>
      </c>
      <c r="F326" s="1" t="s">
        <v>466</v>
      </c>
      <c r="G326" s="10" t="s">
        <v>639</v>
      </c>
      <c r="H326" s="8"/>
      <c r="I326" s="8"/>
      <c r="J326" s="33"/>
      <c r="M326" s="1">
        <v>2006</v>
      </c>
    </row>
    <row r="327" spans="1:13" x14ac:dyDescent="0.25">
      <c r="A327" s="1" t="s">
        <v>363</v>
      </c>
      <c r="B327" s="1">
        <v>152581</v>
      </c>
      <c r="C327" s="1">
        <v>2158469</v>
      </c>
      <c r="D327" s="1" t="s">
        <v>447</v>
      </c>
      <c r="E327" s="1" t="s">
        <v>356</v>
      </c>
      <c r="F327" s="1" t="s">
        <v>466</v>
      </c>
      <c r="G327" s="10" t="s">
        <v>639</v>
      </c>
      <c r="H327" s="8"/>
      <c r="I327" s="8"/>
      <c r="J327" s="33"/>
    </row>
    <row r="328" spans="1:13" x14ac:dyDescent="0.25">
      <c r="A328" s="1" t="s">
        <v>41</v>
      </c>
      <c r="B328" s="1">
        <v>158960</v>
      </c>
      <c r="C328" s="1">
        <v>2178604</v>
      </c>
      <c r="D328" s="1" t="s">
        <v>391</v>
      </c>
      <c r="E328" s="4" t="s">
        <v>101</v>
      </c>
      <c r="F328" s="10" t="s">
        <v>460</v>
      </c>
      <c r="G328" s="10" t="s">
        <v>639</v>
      </c>
      <c r="H328" s="8"/>
      <c r="I328" s="8"/>
      <c r="J328" s="33"/>
      <c r="M328" s="1">
        <v>2006</v>
      </c>
    </row>
    <row r="329" spans="1:13" x14ac:dyDescent="0.25">
      <c r="A329" s="1" t="s">
        <v>59</v>
      </c>
      <c r="B329" s="1">
        <v>158504</v>
      </c>
      <c r="C329" s="1">
        <v>2177661</v>
      </c>
      <c r="D329" s="1" t="s">
        <v>391</v>
      </c>
      <c r="E329" s="4" t="s">
        <v>101</v>
      </c>
      <c r="F329" s="10" t="s">
        <v>460</v>
      </c>
      <c r="G329" s="10" t="s">
        <v>639</v>
      </c>
      <c r="H329" s="8"/>
      <c r="I329" s="8"/>
      <c r="J329" s="33"/>
      <c r="M329" s="1">
        <v>2006</v>
      </c>
    </row>
    <row r="330" spans="1:13" x14ac:dyDescent="0.25">
      <c r="A330" s="1" t="s">
        <v>17</v>
      </c>
      <c r="B330" s="23">
        <v>156975</v>
      </c>
      <c r="C330" s="4">
        <v>2173175</v>
      </c>
      <c r="D330" s="4" t="s">
        <v>457</v>
      </c>
      <c r="E330" s="10" t="s">
        <v>13</v>
      </c>
      <c r="F330" s="10" t="s">
        <v>460</v>
      </c>
      <c r="G330" s="10" t="s">
        <v>639</v>
      </c>
      <c r="H330" s="8"/>
      <c r="I330" s="8"/>
      <c r="J330" s="33"/>
      <c r="M330" s="1">
        <v>2006</v>
      </c>
    </row>
    <row r="331" spans="1:13" x14ac:dyDescent="0.25">
      <c r="A331" s="1" t="s">
        <v>16</v>
      </c>
      <c r="B331" s="23">
        <v>156972</v>
      </c>
      <c r="C331" s="4">
        <v>2173166</v>
      </c>
      <c r="D331" s="4" t="s">
        <v>457</v>
      </c>
      <c r="E331" s="10" t="s">
        <v>13</v>
      </c>
      <c r="F331" s="10" t="s">
        <v>460</v>
      </c>
      <c r="G331" s="10" t="s">
        <v>639</v>
      </c>
      <c r="H331" s="8"/>
      <c r="I331" s="8"/>
      <c r="J331" s="33"/>
      <c r="M331" s="1">
        <v>2006</v>
      </c>
    </row>
    <row r="332" spans="1:13" x14ac:dyDescent="0.25">
      <c r="A332" s="1" t="s">
        <v>171</v>
      </c>
      <c r="B332" s="1">
        <v>166287</v>
      </c>
      <c r="C332" s="1">
        <v>2201104</v>
      </c>
      <c r="D332" s="1" t="s">
        <v>409</v>
      </c>
      <c r="E332" s="1" t="s">
        <v>155</v>
      </c>
      <c r="F332" s="4" t="s">
        <v>461</v>
      </c>
      <c r="G332" s="10" t="s">
        <v>639</v>
      </c>
      <c r="H332" s="8"/>
      <c r="I332" s="8"/>
      <c r="J332" s="33"/>
      <c r="M332" s="1">
        <v>2006</v>
      </c>
    </row>
    <row r="333" spans="1:13" x14ac:dyDescent="0.25">
      <c r="A333" s="1" t="s">
        <v>170</v>
      </c>
      <c r="B333" s="1">
        <v>166237</v>
      </c>
      <c r="C333" s="1">
        <v>2200798</v>
      </c>
      <c r="D333" s="1" t="s">
        <v>409</v>
      </c>
      <c r="E333" s="1" t="s">
        <v>155</v>
      </c>
      <c r="F333" s="4" t="s">
        <v>461</v>
      </c>
      <c r="G333" s="10" t="s">
        <v>639</v>
      </c>
      <c r="H333" s="8"/>
      <c r="I333" s="8"/>
      <c r="J333" s="33"/>
      <c r="M333" s="1">
        <v>2006</v>
      </c>
    </row>
    <row r="334" spans="1:13" x14ac:dyDescent="0.25">
      <c r="A334" s="1" t="s">
        <v>169</v>
      </c>
      <c r="B334" s="1">
        <v>168267</v>
      </c>
      <c r="C334" s="1">
        <v>2206962</v>
      </c>
      <c r="D334" s="1" t="s">
        <v>410</v>
      </c>
      <c r="E334" s="1" t="s">
        <v>155</v>
      </c>
      <c r="F334" s="4" t="s">
        <v>461</v>
      </c>
      <c r="G334" s="10" t="s">
        <v>639</v>
      </c>
      <c r="H334" s="8"/>
      <c r="I334" s="8"/>
      <c r="J334" s="33"/>
      <c r="M334" s="1">
        <v>2006</v>
      </c>
    </row>
    <row r="335" spans="1:13" x14ac:dyDescent="0.25">
      <c r="A335" s="1" t="s">
        <v>366</v>
      </c>
      <c r="B335" s="1">
        <v>153062</v>
      </c>
      <c r="C335" s="1">
        <v>2160808</v>
      </c>
      <c r="D335" s="1" t="s">
        <v>485</v>
      </c>
      <c r="E335" s="1" t="s">
        <v>449</v>
      </c>
      <c r="F335" s="1" t="s">
        <v>466</v>
      </c>
      <c r="G335" s="10" t="s">
        <v>639</v>
      </c>
      <c r="H335" s="8"/>
      <c r="I335" s="8"/>
      <c r="J335" s="33"/>
      <c r="M335" s="1">
        <v>2006</v>
      </c>
    </row>
    <row r="336" spans="1:13" x14ac:dyDescent="0.25">
      <c r="A336" s="1" t="s">
        <v>263</v>
      </c>
      <c r="B336" s="1">
        <v>136945</v>
      </c>
      <c r="C336" s="1">
        <v>2115489</v>
      </c>
      <c r="D336" s="1" t="s">
        <v>426</v>
      </c>
      <c r="E336" s="1" t="s">
        <v>257</v>
      </c>
      <c r="F336" s="1" t="s">
        <v>463</v>
      </c>
      <c r="G336" s="10" t="s">
        <v>639</v>
      </c>
      <c r="H336" s="8"/>
      <c r="I336" s="8"/>
      <c r="J336" s="33">
        <v>1969</v>
      </c>
    </row>
    <row r="337" spans="1:13" x14ac:dyDescent="0.25">
      <c r="A337" s="1" t="s">
        <v>262</v>
      </c>
      <c r="B337" s="1">
        <v>136931</v>
      </c>
      <c r="C337" s="1">
        <v>2115405</v>
      </c>
      <c r="D337" s="1" t="s">
        <v>426</v>
      </c>
      <c r="E337" s="1" t="s">
        <v>257</v>
      </c>
      <c r="F337" s="1" t="s">
        <v>463</v>
      </c>
      <c r="G337" s="10" t="s">
        <v>639</v>
      </c>
      <c r="H337" s="8"/>
      <c r="I337" s="8"/>
      <c r="J337" s="33">
        <v>1969</v>
      </c>
      <c r="K337" s="12"/>
    </row>
    <row r="338" spans="1:13" x14ac:dyDescent="0.25">
      <c r="A338" s="1" t="s">
        <v>178</v>
      </c>
      <c r="B338" s="1">
        <v>166769</v>
      </c>
      <c r="C338" s="1">
        <v>2203369</v>
      </c>
      <c r="D338" s="1" t="s">
        <v>411</v>
      </c>
      <c r="E338" s="1" t="s">
        <v>155</v>
      </c>
      <c r="F338" s="4" t="s">
        <v>461</v>
      </c>
      <c r="G338" s="10" t="s">
        <v>639</v>
      </c>
      <c r="H338" s="8"/>
      <c r="I338" s="8"/>
      <c r="J338" s="33"/>
      <c r="M338" s="1">
        <v>2006</v>
      </c>
    </row>
    <row r="339" spans="1:13" x14ac:dyDescent="0.25">
      <c r="A339" s="1" t="s">
        <v>333</v>
      </c>
      <c r="B339" s="1">
        <v>145348</v>
      </c>
      <c r="C339" s="1">
        <v>2137922</v>
      </c>
      <c r="D339" s="1" t="s">
        <v>438</v>
      </c>
      <c r="E339" s="1" t="s">
        <v>332</v>
      </c>
      <c r="F339" s="1" t="s">
        <v>465</v>
      </c>
      <c r="G339" s="10" t="s">
        <v>639</v>
      </c>
      <c r="H339" s="8"/>
      <c r="I339" s="8"/>
      <c r="J339" s="33"/>
    </row>
    <row r="340" spans="1:13" x14ac:dyDescent="0.25">
      <c r="A340" s="1" t="s">
        <v>338</v>
      </c>
      <c r="B340" s="1">
        <v>144137</v>
      </c>
      <c r="C340" s="1">
        <v>2133444</v>
      </c>
      <c r="D340" s="1" t="s">
        <v>437</v>
      </c>
      <c r="E340" s="1" t="s">
        <v>332</v>
      </c>
      <c r="F340" s="1" t="s">
        <v>465</v>
      </c>
      <c r="G340" s="10" t="s">
        <v>639</v>
      </c>
      <c r="H340" s="8"/>
      <c r="I340" s="8"/>
      <c r="J340" s="33"/>
      <c r="M340" s="1">
        <v>2006</v>
      </c>
    </row>
    <row r="341" spans="1:13" x14ac:dyDescent="0.25">
      <c r="A341" s="1" t="s">
        <v>330</v>
      </c>
      <c r="B341" s="1">
        <v>142222</v>
      </c>
      <c r="C341" s="1">
        <v>2129844</v>
      </c>
      <c r="D341" s="1" t="s">
        <v>437</v>
      </c>
      <c r="E341" s="1" t="s">
        <v>327</v>
      </c>
      <c r="F341" s="1" t="s">
        <v>464</v>
      </c>
      <c r="G341" s="10" t="s">
        <v>639</v>
      </c>
      <c r="H341" s="8"/>
      <c r="I341" s="8"/>
      <c r="J341" s="33"/>
      <c r="M341" s="1">
        <v>2006</v>
      </c>
    </row>
    <row r="342" spans="1:13" x14ac:dyDescent="0.25">
      <c r="A342" s="1" t="s">
        <v>239</v>
      </c>
      <c r="B342" s="1">
        <v>133203</v>
      </c>
      <c r="C342" s="1">
        <v>2104361</v>
      </c>
      <c r="D342" s="1" t="s">
        <v>487</v>
      </c>
      <c r="E342" s="1" t="s">
        <v>233</v>
      </c>
      <c r="F342" s="1" t="s">
        <v>463</v>
      </c>
      <c r="G342" s="10" t="s">
        <v>639</v>
      </c>
      <c r="H342" s="8"/>
      <c r="I342" s="8"/>
      <c r="J342" s="33"/>
      <c r="M342" s="1">
        <v>2006</v>
      </c>
    </row>
    <row r="343" spans="1:13" x14ac:dyDescent="0.25">
      <c r="A343" s="1" t="s">
        <v>480</v>
      </c>
      <c r="B343" s="1">
        <v>152332</v>
      </c>
      <c r="C343" s="1">
        <v>2157031</v>
      </c>
      <c r="D343" s="1" t="s">
        <v>445</v>
      </c>
      <c r="E343" s="1" t="s">
        <v>356</v>
      </c>
      <c r="F343" s="1" t="s">
        <v>466</v>
      </c>
      <c r="G343" s="10" t="s">
        <v>639</v>
      </c>
      <c r="H343" s="8"/>
      <c r="I343" s="8"/>
      <c r="J343" s="33"/>
      <c r="M343" s="1">
        <v>2006</v>
      </c>
    </row>
    <row r="344" spans="1:13" x14ac:dyDescent="0.25">
      <c r="A344" s="1" t="s">
        <v>111</v>
      </c>
      <c r="B344" s="1">
        <v>141007</v>
      </c>
      <c r="C344" s="1">
        <v>2126059</v>
      </c>
      <c r="D344" s="1" t="s">
        <v>431</v>
      </c>
      <c r="E344" s="1" t="s">
        <v>305</v>
      </c>
      <c r="F344" s="1" t="s">
        <v>464</v>
      </c>
      <c r="G344" s="10" t="s">
        <v>639</v>
      </c>
      <c r="H344" s="8"/>
      <c r="I344" s="8"/>
      <c r="J344" s="33"/>
      <c r="M344" s="1">
        <v>2006</v>
      </c>
    </row>
    <row r="345" spans="1:13" x14ac:dyDescent="0.25">
      <c r="A345" s="1" t="s">
        <v>227</v>
      </c>
      <c r="B345" s="1">
        <v>126457</v>
      </c>
      <c r="C345" s="1">
        <v>2086625</v>
      </c>
      <c r="D345" s="1" t="s">
        <v>486</v>
      </c>
      <c r="E345" s="1" t="s">
        <v>207</v>
      </c>
      <c r="F345" s="1" t="s">
        <v>462</v>
      </c>
      <c r="G345" s="10" t="s">
        <v>639</v>
      </c>
      <c r="H345" s="8"/>
      <c r="I345" s="8"/>
      <c r="J345" s="33"/>
      <c r="M345" s="1">
        <v>2006</v>
      </c>
    </row>
    <row r="346" spans="1:13" x14ac:dyDescent="0.25">
      <c r="A346" s="1" t="s">
        <v>470</v>
      </c>
      <c r="B346" s="1">
        <v>123734</v>
      </c>
      <c r="D346" s="1" t="s">
        <v>420</v>
      </c>
      <c r="E346" s="1" t="s">
        <v>207</v>
      </c>
      <c r="F346" s="1" t="s">
        <v>462</v>
      </c>
      <c r="G346" s="10" t="s">
        <v>639</v>
      </c>
      <c r="H346" s="8"/>
      <c r="I346" s="8"/>
      <c r="J346" s="33"/>
      <c r="M346" s="1">
        <v>2006</v>
      </c>
    </row>
    <row r="347" spans="1:13" x14ac:dyDescent="0.25">
      <c r="A347" s="1" t="s">
        <v>228</v>
      </c>
      <c r="B347" s="1">
        <v>123731</v>
      </c>
      <c r="C347" s="1">
        <v>2082219</v>
      </c>
      <c r="D347" s="1" t="s">
        <v>420</v>
      </c>
      <c r="E347" s="1" t="s">
        <v>207</v>
      </c>
      <c r="F347" s="1" t="s">
        <v>462</v>
      </c>
      <c r="G347" s="10" t="s">
        <v>639</v>
      </c>
      <c r="H347" s="8"/>
      <c r="I347" s="8"/>
      <c r="J347" s="33"/>
      <c r="M347" s="1">
        <v>2006</v>
      </c>
    </row>
    <row r="348" spans="1:13" x14ac:dyDescent="0.25">
      <c r="A348" s="1" t="s">
        <v>32</v>
      </c>
      <c r="D348" s="1" t="s">
        <v>5</v>
      </c>
      <c r="E348" s="10" t="s">
        <v>13</v>
      </c>
      <c r="F348" s="10" t="s">
        <v>460</v>
      </c>
      <c r="G348" s="10" t="s">
        <v>639</v>
      </c>
      <c r="H348" s="8"/>
      <c r="I348" s="8"/>
      <c r="J348" s="33"/>
      <c r="M348" s="1">
        <v>2006</v>
      </c>
    </row>
    <row r="349" spans="1:13" x14ac:dyDescent="0.25">
      <c r="A349" s="1" t="s">
        <v>4</v>
      </c>
      <c r="B349" s="20">
        <v>157234</v>
      </c>
      <c r="C349" s="1">
        <v>2174230</v>
      </c>
      <c r="D349" s="1" t="s">
        <v>5</v>
      </c>
      <c r="E349" s="10" t="s">
        <v>13</v>
      </c>
      <c r="F349" s="10" t="s">
        <v>460</v>
      </c>
      <c r="G349" s="10" t="s">
        <v>639</v>
      </c>
      <c r="H349" s="8"/>
      <c r="I349" s="8"/>
      <c r="J349" s="33"/>
      <c r="M349" s="1">
        <v>2006</v>
      </c>
    </row>
    <row r="350" spans="1:13" x14ac:dyDescent="0.25">
      <c r="A350" s="1" t="s">
        <v>388</v>
      </c>
      <c r="B350" s="1">
        <v>154213</v>
      </c>
      <c r="C350" s="1">
        <v>2166568</v>
      </c>
      <c r="D350" s="1" t="s">
        <v>453</v>
      </c>
      <c r="E350" s="1" t="s">
        <v>452</v>
      </c>
      <c r="F350" s="1" t="s">
        <v>466</v>
      </c>
      <c r="G350" s="10" t="s">
        <v>639</v>
      </c>
      <c r="H350" s="8"/>
      <c r="I350" s="8"/>
      <c r="J350" s="33"/>
      <c r="M350" s="1">
        <v>2006</v>
      </c>
    </row>
    <row r="351" spans="1:13" x14ac:dyDescent="0.25">
      <c r="A351" s="1" t="s">
        <v>118</v>
      </c>
      <c r="B351" s="1">
        <v>163996</v>
      </c>
      <c r="C351" s="1">
        <v>2193493</v>
      </c>
      <c r="D351" s="1" t="s">
        <v>404</v>
      </c>
      <c r="E351" s="1" t="s">
        <v>107</v>
      </c>
      <c r="F351" s="4" t="s">
        <v>461</v>
      </c>
      <c r="G351" s="10" t="s">
        <v>639</v>
      </c>
      <c r="H351" s="8"/>
      <c r="I351" s="8"/>
      <c r="J351" s="33"/>
      <c r="M351" s="1">
        <v>2006</v>
      </c>
    </row>
    <row r="352" spans="1:13" x14ac:dyDescent="0.25">
      <c r="A352" s="1" t="s">
        <v>148</v>
      </c>
      <c r="B352" s="1">
        <v>163930</v>
      </c>
      <c r="C352" s="1">
        <v>2192934</v>
      </c>
      <c r="D352" s="1" t="s">
        <v>404</v>
      </c>
      <c r="E352" s="1" t="s">
        <v>107</v>
      </c>
      <c r="F352" s="4" t="s">
        <v>461</v>
      </c>
      <c r="G352" s="10" t="s">
        <v>639</v>
      </c>
      <c r="H352" s="8"/>
      <c r="I352" s="8"/>
      <c r="J352" s="33"/>
      <c r="M352" s="1">
        <v>2006</v>
      </c>
    </row>
    <row r="353" spans="1:14" x14ac:dyDescent="0.25">
      <c r="A353" s="1" t="s">
        <v>111</v>
      </c>
      <c r="B353" s="1">
        <v>163769</v>
      </c>
      <c r="C353" s="1">
        <v>2191800</v>
      </c>
      <c r="D353" s="1" t="s">
        <v>404</v>
      </c>
      <c r="E353" s="1" t="s">
        <v>107</v>
      </c>
      <c r="F353" s="4" t="s">
        <v>461</v>
      </c>
      <c r="G353" s="10" t="s">
        <v>639</v>
      </c>
      <c r="H353" s="8"/>
      <c r="I353" s="8"/>
      <c r="J353" s="33"/>
      <c r="M353" s="1">
        <v>2006</v>
      </c>
    </row>
    <row r="354" spans="1:14" x14ac:dyDescent="0.25">
      <c r="A354" s="1" t="s">
        <v>138</v>
      </c>
      <c r="B354" s="1">
        <v>164972</v>
      </c>
      <c r="C354" s="1">
        <v>2196380</v>
      </c>
      <c r="D354" s="1" t="s">
        <v>406</v>
      </c>
      <c r="E354" s="1" t="s">
        <v>107</v>
      </c>
      <c r="F354" s="4" t="s">
        <v>461</v>
      </c>
      <c r="G354" s="10" t="s">
        <v>639</v>
      </c>
      <c r="H354" s="8"/>
      <c r="I354" s="8"/>
      <c r="J354" s="33"/>
      <c r="M354" s="1">
        <v>2006</v>
      </c>
    </row>
    <row r="355" spans="1:14" x14ac:dyDescent="0.25">
      <c r="A355" s="1" t="s">
        <v>141</v>
      </c>
      <c r="B355" s="1">
        <v>164540</v>
      </c>
      <c r="C355" s="1">
        <v>2195579</v>
      </c>
      <c r="D355" s="1" t="s">
        <v>406</v>
      </c>
      <c r="E355" s="1" t="s">
        <v>107</v>
      </c>
      <c r="F355" s="4" t="s">
        <v>461</v>
      </c>
      <c r="G355" s="10" t="s">
        <v>639</v>
      </c>
      <c r="H355" s="8"/>
      <c r="I355" s="8"/>
      <c r="J355" s="33"/>
      <c r="M355" s="1">
        <v>2006</v>
      </c>
    </row>
    <row r="356" spans="1:14" x14ac:dyDescent="0.25">
      <c r="A356" s="1" t="s">
        <v>502</v>
      </c>
      <c r="B356" s="1">
        <v>163507</v>
      </c>
      <c r="C356" s="1">
        <v>2190852</v>
      </c>
      <c r="D356" s="1" t="s">
        <v>403</v>
      </c>
      <c r="E356" s="4" t="s">
        <v>401</v>
      </c>
      <c r="F356" s="4" t="s">
        <v>461</v>
      </c>
      <c r="G356" s="10" t="s">
        <v>639</v>
      </c>
      <c r="H356" s="8"/>
      <c r="I356" s="8"/>
      <c r="J356" s="33"/>
      <c r="M356" s="1">
        <v>2006</v>
      </c>
    </row>
    <row r="357" spans="1:14" x14ac:dyDescent="0.25">
      <c r="A357" s="1" t="s">
        <v>369</v>
      </c>
      <c r="B357" s="1">
        <v>153599</v>
      </c>
      <c r="C357" s="1">
        <v>2163182</v>
      </c>
      <c r="D357" s="1" t="s">
        <v>450</v>
      </c>
      <c r="E357" s="1" t="s">
        <v>449</v>
      </c>
      <c r="F357" s="1" t="s">
        <v>466</v>
      </c>
      <c r="G357" s="10" t="s">
        <v>639</v>
      </c>
      <c r="H357" s="8"/>
      <c r="I357" s="8"/>
      <c r="J357" s="33"/>
      <c r="M357" s="1">
        <v>2006</v>
      </c>
    </row>
    <row r="358" spans="1:14" x14ac:dyDescent="0.25">
      <c r="A358" s="1" t="s">
        <v>269</v>
      </c>
      <c r="B358" s="1">
        <v>136234</v>
      </c>
      <c r="C358" s="1">
        <v>2113792</v>
      </c>
      <c r="D358" s="1" t="s">
        <v>425</v>
      </c>
      <c r="E358" s="1" t="s">
        <v>257</v>
      </c>
      <c r="F358" s="1" t="s">
        <v>463</v>
      </c>
      <c r="G358" s="10" t="s">
        <v>639</v>
      </c>
      <c r="H358" s="8"/>
      <c r="I358" s="8"/>
      <c r="J358" s="33"/>
      <c r="M358" s="1">
        <v>2006</v>
      </c>
    </row>
    <row r="359" spans="1:14" x14ac:dyDescent="0.25">
      <c r="A359" s="1" t="s">
        <v>419</v>
      </c>
      <c r="B359" s="1">
        <v>130720</v>
      </c>
      <c r="C359" s="1">
        <v>2095823</v>
      </c>
      <c r="D359" s="1" t="s">
        <v>503</v>
      </c>
      <c r="E359" s="1" t="s">
        <v>207</v>
      </c>
      <c r="F359" s="1" t="s">
        <v>462</v>
      </c>
      <c r="G359" s="10" t="s">
        <v>639</v>
      </c>
      <c r="H359" s="8"/>
      <c r="I359" s="8"/>
      <c r="J359" s="33"/>
    </row>
    <row r="360" spans="1:14" x14ac:dyDescent="0.25">
      <c r="A360" s="1" t="s">
        <v>325</v>
      </c>
      <c r="B360" s="1">
        <v>141599</v>
      </c>
      <c r="C360" s="1">
        <v>2127489</v>
      </c>
      <c r="D360" s="1" t="s">
        <v>432</v>
      </c>
      <c r="E360" s="1" t="s">
        <v>305</v>
      </c>
      <c r="F360" s="1" t="s">
        <v>464</v>
      </c>
      <c r="G360" s="10" t="s">
        <v>639</v>
      </c>
      <c r="H360" s="8"/>
      <c r="I360" s="8"/>
      <c r="J360" s="33"/>
      <c r="M360" s="1">
        <v>2006</v>
      </c>
    </row>
    <row r="361" spans="1:14" x14ac:dyDescent="0.25">
      <c r="A361" s="1" t="s">
        <v>95</v>
      </c>
      <c r="B361" s="1">
        <v>160134</v>
      </c>
      <c r="C361" s="1">
        <v>2181947</v>
      </c>
      <c r="D361" s="1" t="s">
        <v>398</v>
      </c>
      <c r="E361" s="4" t="s">
        <v>399</v>
      </c>
      <c r="F361" s="4" t="s">
        <v>461</v>
      </c>
      <c r="G361" s="10" t="s">
        <v>639</v>
      </c>
      <c r="H361" s="8"/>
      <c r="I361" s="8"/>
      <c r="J361" s="33"/>
      <c r="M361" s="1">
        <v>2006</v>
      </c>
    </row>
    <row r="362" spans="1:14" x14ac:dyDescent="0.25">
      <c r="A362" s="1" t="s">
        <v>350</v>
      </c>
      <c r="B362" s="1">
        <v>146209</v>
      </c>
      <c r="C362" s="1">
        <v>2141325</v>
      </c>
      <c r="D362" s="1" t="s">
        <v>440</v>
      </c>
      <c r="E362" s="1" t="s">
        <v>344</v>
      </c>
      <c r="F362" s="1" t="s">
        <v>465</v>
      </c>
      <c r="G362" s="10" t="s">
        <v>639</v>
      </c>
      <c r="H362" s="8"/>
      <c r="I362" s="8"/>
      <c r="J362" s="33"/>
      <c r="M362" s="1">
        <v>2006</v>
      </c>
    </row>
    <row r="363" spans="1:14" x14ac:dyDescent="0.25">
      <c r="A363" s="1" t="s">
        <v>351</v>
      </c>
      <c r="B363" s="1">
        <v>146031</v>
      </c>
      <c r="C363" s="1">
        <v>2140433</v>
      </c>
      <c r="D363" s="1" t="s">
        <v>440</v>
      </c>
      <c r="E363" s="1" t="s">
        <v>344</v>
      </c>
      <c r="F363" s="1" t="s">
        <v>465</v>
      </c>
      <c r="G363" s="10" t="s">
        <v>639</v>
      </c>
      <c r="H363" s="8"/>
      <c r="I363" s="8"/>
      <c r="J363" s="33"/>
      <c r="M363" s="1">
        <v>2006</v>
      </c>
    </row>
    <row r="364" spans="1:14" x14ac:dyDescent="0.25">
      <c r="A364" s="26" t="s">
        <v>36</v>
      </c>
      <c r="B364" s="10">
        <v>156484</v>
      </c>
      <c r="C364" s="26"/>
      <c r="D364" s="10" t="s">
        <v>508</v>
      </c>
      <c r="E364" s="10" t="s">
        <v>13</v>
      </c>
      <c r="F364" s="10" t="s">
        <v>460</v>
      </c>
      <c r="G364" s="10" t="s">
        <v>639</v>
      </c>
      <c r="H364" s="8"/>
      <c r="I364" s="8"/>
      <c r="J364" s="33"/>
      <c r="K364" s="25"/>
      <c r="M364" s="26">
        <v>2006</v>
      </c>
      <c r="N364" s="26"/>
    </row>
    <row r="365" spans="1:14" x14ac:dyDescent="0.25">
      <c r="A365" s="1" t="s">
        <v>372</v>
      </c>
      <c r="B365" s="1">
        <v>153851</v>
      </c>
      <c r="C365" s="1">
        <v>2164372</v>
      </c>
      <c r="D365" s="1" t="s">
        <v>448</v>
      </c>
      <c r="E365" s="1" t="s">
        <v>449</v>
      </c>
      <c r="F365" s="1" t="s">
        <v>466</v>
      </c>
      <c r="G365" s="10" t="s">
        <v>639</v>
      </c>
      <c r="H365" s="8"/>
      <c r="I365" s="8"/>
      <c r="J365" s="33"/>
      <c r="M365" s="1">
        <v>2006</v>
      </c>
    </row>
    <row r="366" spans="1:14" x14ac:dyDescent="0.25">
      <c r="A366" s="1" t="s">
        <v>359</v>
      </c>
      <c r="B366" s="1">
        <v>153244</v>
      </c>
      <c r="C366" s="1">
        <v>2161297</v>
      </c>
      <c r="D366" s="1" t="s">
        <v>448</v>
      </c>
      <c r="E366" s="1" t="s">
        <v>449</v>
      </c>
      <c r="F366" s="1" t="s">
        <v>466</v>
      </c>
      <c r="G366" s="10" t="s">
        <v>639</v>
      </c>
      <c r="H366" s="8"/>
      <c r="I366" s="8"/>
      <c r="J366" s="33"/>
      <c r="M366" s="1">
        <v>2006</v>
      </c>
    </row>
    <row r="367" spans="1:14" x14ac:dyDescent="0.25">
      <c r="A367" s="1" t="s">
        <v>221</v>
      </c>
      <c r="F367" s="1" t="s">
        <v>462</v>
      </c>
      <c r="G367" s="10" t="s">
        <v>639</v>
      </c>
      <c r="H367" s="8"/>
      <c r="I367" s="8"/>
      <c r="J367" s="33"/>
      <c r="M367" s="1">
        <v>2006</v>
      </c>
    </row>
    <row r="368" spans="1:14" x14ac:dyDescent="0.25">
      <c r="A368" s="1" t="s">
        <v>127</v>
      </c>
      <c r="B368" s="1">
        <v>164044</v>
      </c>
      <c r="C368" s="1">
        <v>2193899</v>
      </c>
      <c r="D368" s="1" t="s">
        <v>404</v>
      </c>
      <c r="E368" s="1" t="s">
        <v>107</v>
      </c>
      <c r="F368" s="4" t="s">
        <v>461</v>
      </c>
      <c r="G368" s="10" t="s">
        <v>651</v>
      </c>
      <c r="H368" s="8">
        <f>836000</f>
        <v>836000</v>
      </c>
      <c r="I368" s="8">
        <f>2700000+307000</f>
        <v>3007000</v>
      </c>
      <c r="J368" s="33">
        <v>2001</v>
      </c>
      <c r="N368" s="1" t="s">
        <v>643</v>
      </c>
    </row>
    <row r="369" spans="1:14" x14ac:dyDescent="0.25">
      <c r="A369" s="1" t="s">
        <v>49</v>
      </c>
      <c r="B369" s="1">
        <v>158058</v>
      </c>
      <c r="C369" s="1">
        <v>2176384</v>
      </c>
      <c r="D369" s="1" t="s">
        <v>5</v>
      </c>
      <c r="E369" s="4" t="s">
        <v>101</v>
      </c>
      <c r="F369" s="10" t="s">
        <v>460</v>
      </c>
      <c r="G369" s="10" t="s">
        <v>651</v>
      </c>
      <c r="H369" s="8">
        <v>3068000</v>
      </c>
      <c r="I369" s="8">
        <v>293398000</v>
      </c>
      <c r="J369" s="33">
        <v>2001</v>
      </c>
      <c r="N369" s="2" t="s">
        <v>471</v>
      </c>
    </row>
    <row r="370" spans="1:14" x14ac:dyDescent="0.25">
      <c r="A370" s="1" t="s">
        <v>235</v>
      </c>
      <c r="B370" s="1">
        <v>133863</v>
      </c>
      <c r="C370" s="1">
        <v>2106088</v>
      </c>
      <c r="D370" s="1" t="s">
        <v>421</v>
      </c>
      <c r="E370" s="1" t="s">
        <v>233</v>
      </c>
      <c r="F370" s="1" t="s">
        <v>463</v>
      </c>
      <c r="G370" s="10" t="s">
        <v>513</v>
      </c>
      <c r="H370" s="8"/>
      <c r="I370" s="8"/>
      <c r="J370" s="33"/>
    </row>
    <row r="371" spans="1:14" x14ac:dyDescent="0.25">
      <c r="A371" s="1" t="s">
        <v>240</v>
      </c>
      <c r="B371" s="1">
        <v>133848</v>
      </c>
      <c r="C371" s="1">
        <v>2106011</v>
      </c>
      <c r="D371" s="1" t="s">
        <v>421</v>
      </c>
      <c r="E371" s="1" t="s">
        <v>233</v>
      </c>
      <c r="F371" s="1" t="s">
        <v>463</v>
      </c>
      <c r="G371" s="10" t="s">
        <v>513</v>
      </c>
      <c r="H371" s="8">
        <v>56880000</v>
      </c>
      <c r="I371" s="8">
        <v>66106000</v>
      </c>
      <c r="J371" s="33"/>
    </row>
    <row r="372" spans="1:14" x14ac:dyDescent="0.25">
      <c r="A372" s="1" t="s">
        <v>477</v>
      </c>
      <c r="B372" s="1">
        <v>152334</v>
      </c>
      <c r="C372" s="1">
        <v>2157042</v>
      </c>
      <c r="D372" s="1" t="s">
        <v>445</v>
      </c>
      <c r="E372" s="1" t="s">
        <v>356</v>
      </c>
      <c r="F372" s="1" t="s">
        <v>466</v>
      </c>
      <c r="G372" s="10" t="s">
        <v>513</v>
      </c>
      <c r="H372" s="8">
        <v>3943000</v>
      </c>
      <c r="I372" s="8">
        <v>88957000</v>
      </c>
      <c r="J372" s="33"/>
    </row>
    <row r="373" spans="1:14" x14ac:dyDescent="0.25">
      <c r="A373" s="1" t="s">
        <v>247</v>
      </c>
      <c r="B373" s="1">
        <v>134105</v>
      </c>
      <c r="C373" s="1">
        <v>2333752</v>
      </c>
      <c r="D373" s="1" t="s">
        <v>423</v>
      </c>
      <c r="E373" s="1" t="s">
        <v>233</v>
      </c>
      <c r="F373" s="1" t="s">
        <v>463</v>
      </c>
      <c r="G373" s="10" t="s">
        <v>513</v>
      </c>
      <c r="H373" s="8">
        <v>510000</v>
      </c>
      <c r="I373" s="8"/>
      <c r="J373" s="33"/>
    </row>
    <row r="374" spans="1:14" x14ac:dyDescent="0.25">
      <c r="A374" s="1" t="s">
        <v>231</v>
      </c>
      <c r="B374" s="1">
        <v>123709</v>
      </c>
      <c r="C374" s="1">
        <v>2082163</v>
      </c>
      <c r="D374" s="1" t="s">
        <v>420</v>
      </c>
      <c r="E374" s="1" t="s">
        <v>207</v>
      </c>
      <c r="F374" s="1" t="s">
        <v>462</v>
      </c>
      <c r="G374" s="10" t="s">
        <v>651</v>
      </c>
      <c r="H374" s="8">
        <f>7890000</f>
        <v>7890000</v>
      </c>
      <c r="I374" s="8"/>
      <c r="J374" s="7"/>
      <c r="N374" s="1" t="s">
        <v>643</v>
      </c>
    </row>
    <row r="375" spans="1:14" x14ac:dyDescent="0.25">
      <c r="A375" s="1" t="s">
        <v>51</v>
      </c>
      <c r="B375" s="1">
        <v>158092</v>
      </c>
      <c r="C375" s="1">
        <v>2176526</v>
      </c>
      <c r="D375" s="1" t="s">
        <v>5</v>
      </c>
      <c r="E375" s="4" t="s">
        <v>101</v>
      </c>
      <c r="F375" s="10" t="s">
        <v>460</v>
      </c>
      <c r="G375" s="10" t="s">
        <v>651</v>
      </c>
      <c r="H375" s="8">
        <v>255000</v>
      </c>
      <c r="I375" s="8">
        <v>718000</v>
      </c>
      <c r="J375" s="33">
        <v>2001</v>
      </c>
      <c r="N375" s="2" t="s">
        <v>471</v>
      </c>
    </row>
    <row r="376" spans="1:14" x14ac:dyDescent="0.25">
      <c r="A376" s="2" t="s">
        <v>52</v>
      </c>
      <c r="B376" s="2">
        <v>157604</v>
      </c>
      <c r="C376" s="2">
        <v>2175421</v>
      </c>
      <c r="D376" s="2" t="s">
        <v>5</v>
      </c>
      <c r="E376" s="2" t="s">
        <v>101</v>
      </c>
      <c r="F376" s="10" t="s">
        <v>460</v>
      </c>
      <c r="G376" s="10" t="s">
        <v>651</v>
      </c>
      <c r="H376" s="8">
        <v>1200000</v>
      </c>
      <c r="I376" s="8">
        <v>0</v>
      </c>
      <c r="J376" s="33">
        <v>2001</v>
      </c>
      <c r="K376" s="9"/>
      <c r="M376" s="2"/>
      <c r="N376" s="2" t="s">
        <v>471</v>
      </c>
    </row>
    <row r="377" spans="1:14" x14ac:dyDescent="0.25">
      <c r="A377" s="2" t="s">
        <v>24</v>
      </c>
      <c r="B377" s="2">
        <v>157194</v>
      </c>
      <c r="C377" s="2">
        <v>2173991</v>
      </c>
      <c r="D377" s="2" t="s">
        <v>5</v>
      </c>
      <c r="E377" s="5" t="s">
        <v>13</v>
      </c>
      <c r="F377" s="10" t="s">
        <v>460</v>
      </c>
      <c r="G377" s="10" t="s">
        <v>651</v>
      </c>
      <c r="H377" s="8">
        <v>375000</v>
      </c>
      <c r="I377" s="8">
        <v>186000</v>
      </c>
      <c r="J377" s="33">
        <v>2001</v>
      </c>
      <c r="K377" s="9"/>
      <c r="M377" s="2"/>
      <c r="N377" s="2" t="s">
        <v>471</v>
      </c>
    </row>
    <row r="378" spans="1:14" x14ac:dyDescent="0.25">
      <c r="A378" s="1" t="s">
        <v>82</v>
      </c>
      <c r="B378" s="1">
        <v>157573</v>
      </c>
      <c r="C378" s="1">
        <v>2175325</v>
      </c>
      <c r="D378" s="1" t="s">
        <v>5</v>
      </c>
      <c r="E378" s="4" t="s">
        <v>101</v>
      </c>
      <c r="F378" s="10" t="s">
        <v>460</v>
      </c>
      <c r="G378" s="10" t="s">
        <v>651</v>
      </c>
      <c r="H378" s="8"/>
      <c r="I378" s="8"/>
      <c r="J378" s="33">
        <v>2011</v>
      </c>
      <c r="K378" s="7">
        <v>9212874</v>
      </c>
      <c r="L378" s="7">
        <f>K378/VLOOKUP(J378,'Vísitala gr. 1955-7'!$C$3:$E$67,3,0)*'Vísitala gr. 1955-7'!$E$67</f>
        <v>13004022.878176987</v>
      </c>
    </row>
    <row r="379" spans="1:14" x14ac:dyDescent="0.25">
      <c r="A379" s="1" t="s">
        <v>468</v>
      </c>
      <c r="B379" s="1">
        <v>216276</v>
      </c>
      <c r="C379" s="1">
        <v>2327334</v>
      </c>
      <c r="D379" s="1" t="s">
        <v>430</v>
      </c>
      <c r="E379" s="1" t="s">
        <v>390</v>
      </c>
      <c r="F379" s="1" t="s">
        <v>464</v>
      </c>
      <c r="G379" s="10" t="s">
        <v>651</v>
      </c>
      <c r="H379" s="8"/>
      <c r="I379" s="8"/>
      <c r="J379" s="33">
        <v>2011</v>
      </c>
      <c r="K379" s="7">
        <v>17473030</v>
      </c>
      <c r="L379" s="7">
        <f>K379/VLOOKUP(J379,'Vísitala gr. 1955-7'!$C$3:$E$67,3,0)*'Vísitala gr. 1955-7'!$E$67</f>
        <v>24663279.001869865</v>
      </c>
    </row>
    <row r="380" spans="1:14" x14ac:dyDescent="0.25">
      <c r="A380" s="1" t="s">
        <v>510</v>
      </c>
      <c r="B380" s="1">
        <v>224488</v>
      </c>
      <c r="C380" s="1">
        <v>2363857</v>
      </c>
      <c r="D380" s="1" t="s">
        <v>430</v>
      </c>
      <c r="E380" s="1" t="s">
        <v>390</v>
      </c>
      <c r="F380" s="1" t="s">
        <v>464</v>
      </c>
      <c r="G380" s="10" t="s">
        <v>651</v>
      </c>
      <c r="H380" s="8"/>
      <c r="I380" s="8"/>
      <c r="J380" s="33">
        <v>2012</v>
      </c>
      <c r="K380" s="7">
        <v>18609930</v>
      </c>
      <c r="L380" s="7">
        <f>K380/VLOOKUP(J380,'Vísitala gr. 1955-7'!$C$3:$E$67,3,0)*'Vísitala gr. 1955-7'!$E$67</f>
        <v>25019964.172136255</v>
      </c>
    </row>
    <row r="381" spans="1:14" x14ac:dyDescent="0.25">
      <c r="A381" s="1" t="s">
        <v>284</v>
      </c>
      <c r="B381" s="1">
        <v>139639</v>
      </c>
      <c r="C381" s="1">
        <v>2122422</v>
      </c>
      <c r="D381" s="1" t="s">
        <v>430</v>
      </c>
      <c r="E381" s="1" t="s">
        <v>390</v>
      </c>
      <c r="F381" s="1" t="s">
        <v>464</v>
      </c>
      <c r="G381" s="10" t="s">
        <v>651</v>
      </c>
      <c r="H381" s="8"/>
      <c r="I381" s="8"/>
      <c r="J381" s="33">
        <v>2012</v>
      </c>
      <c r="K381" s="7">
        <v>18609930</v>
      </c>
      <c r="L381" s="7">
        <f>K381/VLOOKUP(J381,'Vísitala gr. 1955-7'!$C$3:$E$67,3,0)*'Vísitala gr. 1955-7'!$E$67</f>
        <v>25019964.172136255</v>
      </c>
    </row>
    <row r="382" spans="1:14" x14ac:dyDescent="0.25">
      <c r="A382" s="1" t="s">
        <v>381</v>
      </c>
      <c r="B382" s="1">
        <v>153932</v>
      </c>
      <c r="C382" s="1">
        <v>2164806</v>
      </c>
      <c r="D382" s="1" t="s">
        <v>448</v>
      </c>
      <c r="E382" s="1" t="s">
        <v>449</v>
      </c>
      <c r="F382" s="1" t="s">
        <v>466</v>
      </c>
      <c r="G382" s="10" t="s">
        <v>651</v>
      </c>
      <c r="H382" s="8"/>
      <c r="I382" s="8"/>
      <c r="J382" s="33">
        <v>2012</v>
      </c>
      <c r="K382" s="7">
        <v>16618199</v>
      </c>
      <c r="L382" s="7">
        <f>K382/VLOOKUP(J382,'Vísitala gr. 1955-7'!$C$3:$E$67,3,0)*'Vísitala gr. 1955-7'!$E$67</f>
        <v>22342198.148269795</v>
      </c>
    </row>
    <row r="383" spans="1:14" x14ac:dyDescent="0.25">
      <c r="A383" s="1" t="s">
        <v>243</v>
      </c>
      <c r="B383" s="1">
        <v>134341</v>
      </c>
      <c r="C383" s="1">
        <v>2107098</v>
      </c>
      <c r="D383" s="1" t="s">
        <v>421</v>
      </c>
      <c r="E383" s="1" t="s">
        <v>233</v>
      </c>
      <c r="F383" s="1" t="s">
        <v>463</v>
      </c>
      <c r="G383" s="10" t="s">
        <v>651</v>
      </c>
      <c r="H383" s="8"/>
      <c r="I383" s="8"/>
      <c r="J383" s="33">
        <v>2014</v>
      </c>
      <c r="K383" s="7">
        <v>37000000</v>
      </c>
      <c r="L383" s="7">
        <f>K383/VLOOKUP(J383,'Vísitala gr. 1955-7'!$C$3:$E$67,3,0)*'Vísitala gr. 1955-7'!$E$67</f>
        <v>47561842.417425998</v>
      </c>
    </row>
    <row r="384" spans="1:14" x14ac:dyDescent="0.25">
      <c r="A384" s="1" t="s">
        <v>346</v>
      </c>
      <c r="B384" s="1">
        <v>146777</v>
      </c>
      <c r="C384" s="1">
        <v>2143843</v>
      </c>
      <c r="D384" s="1" t="s">
        <v>440</v>
      </c>
      <c r="E384" s="1" t="s">
        <v>344</v>
      </c>
      <c r="F384" s="1" t="s">
        <v>465</v>
      </c>
      <c r="G384" s="10" t="s">
        <v>651</v>
      </c>
      <c r="H384" s="8"/>
      <c r="I384" s="8"/>
      <c r="J384" s="33">
        <v>2015</v>
      </c>
      <c r="K384" s="7">
        <v>20912003</v>
      </c>
      <c r="L384" s="7">
        <f>K384/VLOOKUP(J384,'Vísitala gr. 1955-7'!$C$3:$E$67,3,0)*'Vísitala gr. 1955-7'!$E$67</f>
        <v>26200412.318750795</v>
      </c>
    </row>
    <row r="385" spans="1:14" x14ac:dyDescent="0.25">
      <c r="A385" s="1" t="s">
        <v>376</v>
      </c>
      <c r="B385" s="1">
        <v>153926</v>
      </c>
      <c r="C385" s="1">
        <v>2164767</v>
      </c>
      <c r="D385" s="1" t="s">
        <v>448</v>
      </c>
      <c r="E385" s="1" t="s">
        <v>449</v>
      </c>
      <c r="F385" s="1" t="s">
        <v>466</v>
      </c>
      <c r="G385" s="10" t="s">
        <v>651</v>
      </c>
      <c r="H385" s="8"/>
      <c r="I385" s="8"/>
      <c r="J385" s="33">
        <v>2015</v>
      </c>
      <c r="K385" s="7">
        <v>30703258</v>
      </c>
      <c r="L385" s="7">
        <f>K385/VLOOKUP(J385,'Vísitala gr. 1955-7'!$C$3:$E$67,3,0)*'Vísitala gr. 1955-7'!$E$67</f>
        <v>38467765.097823665</v>
      </c>
    </row>
    <row r="386" spans="1:14" x14ac:dyDescent="0.25">
      <c r="A386" s="1" t="s">
        <v>259</v>
      </c>
      <c r="B386" s="1">
        <v>136293</v>
      </c>
      <c r="C386" s="1">
        <v>2114039</v>
      </c>
      <c r="D386" s="1" t="s">
        <v>425</v>
      </c>
      <c r="E386" s="1" t="s">
        <v>257</v>
      </c>
      <c r="F386" s="1" t="s">
        <v>463</v>
      </c>
      <c r="G386" s="10" t="s">
        <v>651</v>
      </c>
      <c r="H386" s="8"/>
      <c r="I386" s="8"/>
      <c r="J386" s="33">
        <v>2016</v>
      </c>
      <c r="K386" s="7">
        <v>25060000</v>
      </c>
      <c r="L386" s="7">
        <f>K386/VLOOKUP(J386,'Vísitala gr. 1955-7'!$C$3:$E$67,3,0)*'Vísitala gr. 1955-7'!$E$67</f>
        <v>29464517.805907175</v>
      </c>
    </row>
    <row r="387" spans="1:14" x14ac:dyDescent="0.25">
      <c r="A387" s="1" t="s">
        <v>42</v>
      </c>
      <c r="B387" s="1">
        <v>163014</v>
      </c>
      <c r="C387" s="1">
        <v>2187892</v>
      </c>
      <c r="D387" s="1" t="s">
        <v>402</v>
      </c>
      <c r="E387" s="4" t="s">
        <v>401</v>
      </c>
      <c r="F387" s="4" t="s">
        <v>461</v>
      </c>
      <c r="G387" s="10" t="s">
        <v>651</v>
      </c>
      <c r="H387" s="8">
        <v>2130000</v>
      </c>
      <c r="I387" s="8">
        <v>4300000</v>
      </c>
      <c r="J387" s="33">
        <v>2019</v>
      </c>
      <c r="K387" s="7">
        <v>53050000</v>
      </c>
      <c r="L387" s="7">
        <f>K387/VLOOKUP(J387,'Vísitala gr. 1955-7'!$C$3:$E$67,3,0)*'Vísitala gr. 1955-7'!$E$67</f>
        <v>56337099.043249764</v>
      </c>
      <c r="N387" s="1" t="s">
        <v>648</v>
      </c>
    </row>
    <row r="388" spans="1:14" x14ac:dyDescent="0.25">
      <c r="A388" s="1" t="s">
        <v>183</v>
      </c>
      <c r="B388" s="1">
        <v>171816</v>
      </c>
      <c r="C388" s="1">
        <v>2212004</v>
      </c>
      <c r="D388" s="1" t="s">
        <v>412</v>
      </c>
      <c r="E388" s="1" t="s">
        <v>155</v>
      </c>
      <c r="F388" s="4" t="s">
        <v>461</v>
      </c>
      <c r="G388" s="10" t="s">
        <v>651</v>
      </c>
      <c r="H388" s="8"/>
      <c r="I388" s="8"/>
      <c r="J388" s="33"/>
    </row>
    <row r="389" spans="1:14" x14ac:dyDescent="0.25">
      <c r="A389" s="1" t="s">
        <v>180</v>
      </c>
      <c r="B389" s="1">
        <v>171723</v>
      </c>
      <c r="C389" s="1">
        <v>2211519</v>
      </c>
      <c r="D389" s="1" t="s">
        <v>412</v>
      </c>
      <c r="E389" s="1" t="s">
        <v>155</v>
      </c>
      <c r="F389" s="4" t="s">
        <v>461</v>
      </c>
      <c r="G389" s="10" t="s">
        <v>651</v>
      </c>
      <c r="H389" s="8">
        <f>804000+450000</f>
        <v>1254000</v>
      </c>
      <c r="I389" s="8"/>
      <c r="J389" s="33"/>
      <c r="N389" s="1" t="s">
        <v>395</v>
      </c>
    </row>
    <row r="390" spans="1:14" x14ac:dyDescent="0.25">
      <c r="A390" s="1" t="s">
        <v>182</v>
      </c>
      <c r="B390" s="1">
        <v>171815</v>
      </c>
      <c r="C390" s="1">
        <v>2211993</v>
      </c>
      <c r="D390" s="1" t="s">
        <v>412</v>
      </c>
      <c r="E390" s="1" t="s">
        <v>155</v>
      </c>
      <c r="F390" s="4" t="s">
        <v>461</v>
      </c>
      <c r="G390" s="10" t="s">
        <v>651</v>
      </c>
      <c r="H390" s="8"/>
      <c r="I390" s="8"/>
      <c r="J390" s="33"/>
    </row>
    <row r="391" spans="1:14" x14ac:dyDescent="0.25">
      <c r="A391" s="1" t="s">
        <v>184</v>
      </c>
      <c r="B391" s="1">
        <v>171806</v>
      </c>
      <c r="C391" s="1">
        <v>2211944</v>
      </c>
      <c r="D391" s="1" t="s">
        <v>412</v>
      </c>
      <c r="E391" s="1" t="s">
        <v>155</v>
      </c>
      <c r="F391" s="4" t="s">
        <v>461</v>
      </c>
      <c r="G391" s="10" t="s">
        <v>651</v>
      </c>
      <c r="J391" s="33"/>
    </row>
    <row r="392" spans="1:14" x14ac:dyDescent="0.25">
      <c r="A392" s="1" t="s">
        <v>181</v>
      </c>
      <c r="B392" s="1">
        <v>171803</v>
      </c>
      <c r="C392" s="1">
        <v>2211926</v>
      </c>
      <c r="D392" s="1" t="s">
        <v>412</v>
      </c>
      <c r="E392" s="1" t="s">
        <v>155</v>
      </c>
      <c r="F392" s="4" t="s">
        <v>461</v>
      </c>
      <c r="G392" s="10" t="s">
        <v>651</v>
      </c>
      <c r="H392" s="8"/>
      <c r="J392" s="33"/>
    </row>
    <row r="393" spans="1:14" x14ac:dyDescent="0.25">
      <c r="A393" s="1" t="s">
        <v>261</v>
      </c>
      <c r="B393" s="1">
        <v>136924</v>
      </c>
      <c r="C393" s="1">
        <v>2115370</v>
      </c>
      <c r="D393" s="1" t="s">
        <v>426</v>
      </c>
      <c r="E393" s="1" t="s">
        <v>257</v>
      </c>
      <c r="F393" s="1" t="s">
        <v>463</v>
      </c>
      <c r="G393" s="10" t="s">
        <v>651</v>
      </c>
      <c r="H393" s="8"/>
      <c r="J393" s="33"/>
    </row>
    <row r="394" spans="1:14" x14ac:dyDescent="0.25">
      <c r="A394" s="1" t="s">
        <v>342</v>
      </c>
      <c r="B394" s="1">
        <v>153770</v>
      </c>
      <c r="C394" s="1">
        <v>2163844</v>
      </c>
      <c r="D394" s="1" t="s">
        <v>448</v>
      </c>
      <c r="E394" s="1" t="s">
        <v>449</v>
      </c>
      <c r="F394" s="1" t="s">
        <v>466</v>
      </c>
      <c r="G394" s="10" t="s">
        <v>651</v>
      </c>
      <c r="J394" s="33">
        <v>2017</v>
      </c>
      <c r="K394" s="7">
        <v>22250000</v>
      </c>
      <c r="L394" s="7">
        <f>K394/VLOOKUP(J394,'Vísitala gr. 1955-7'!$C$3:$E$67,3,0)*'Vísitala gr. 1955-7'!$E$67</f>
        <v>26231978.714865267</v>
      </c>
    </row>
    <row r="395" spans="1:14" x14ac:dyDescent="0.25">
      <c r="A395" s="1" t="s">
        <v>78</v>
      </c>
      <c r="B395" s="1">
        <v>157569</v>
      </c>
      <c r="C395" s="1">
        <v>2175308</v>
      </c>
      <c r="D395" s="1" t="s">
        <v>5</v>
      </c>
      <c r="E395" s="4" t="s">
        <v>101</v>
      </c>
      <c r="F395" s="10" t="s">
        <v>460</v>
      </c>
      <c r="G395" s="10" t="s">
        <v>651</v>
      </c>
      <c r="H395" s="8"/>
      <c r="I395" s="8"/>
      <c r="J395" s="33">
        <v>2017</v>
      </c>
      <c r="K395" s="7">
        <v>35396830</v>
      </c>
      <c r="L395" s="7">
        <f>K395/VLOOKUP(J395,'Vísitala gr. 1955-7'!$C$3:$E$67,3,0)*'Vísitala gr. 1955-7'!$E$67</f>
        <v>41731635.556570977</v>
      </c>
    </row>
    <row r="396" spans="1:14" x14ac:dyDescent="0.25">
      <c r="A396" s="1" t="s">
        <v>163</v>
      </c>
      <c r="B396" s="1">
        <v>165485</v>
      </c>
      <c r="C396" s="1">
        <v>2199072</v>
      </c>
      <c r="D396" s="1" t="s">
        <v>409</v>
      </c>
      <c r="E396" s="1" t="s">
        <v>155</v>
      </c>
      <c r="F396" s="4" t="s">
        <v>461</v>
      </c>
      <c r="G396" s="10" t="s">
        <v>651</v>
      </c>
      <c r="H396" s="8"/>
      <c r="I396" s="8"/>
      <c r="J396" s="33">
        <v>2018</v>
      </c>
      <c r="K396" s="7">
        <v>12635560</v>
      </c>
      <c r="L396" s="7">
        <f>K396/VLOOKUP(J396,'Vísitala gr. 1955-7'!$C$3:$E$67,3,0)*'Vísitala gr. 1955-7'!$E$67</f>
        <v>14078198.661168935</v>
      </c>
    </row>
    <row r="397" spans="1:14" x14ac:dyDescent="0.25">
      <c r="A397" s="1" t="s">
        <v>260</v>
      </c>
      <c r="B397" s="1">
        <v>136312</v>
      </c>
      <c r="C397" s="1">
        <v>2114118</v>
      </c>
      <c r="D397" s="1" t="s">
        <v>425</v>
      </c>
      <c r="E397" s="1" t="s">
        <v>257</v>
      </c>
      <c r="F397" s="1" t="s">
        <v>463</v>
      </c>
      <c r="G397" s="10" t="s">
        <v>513</v>
      </c>
      <c r="H397" s="7">
        <v>870000</v>
      </c>
      <c r="J397" s="33"/>
    </row>
    <row r="398" spans="1:14" x14ac:dyDescent="0.25">
      <c r="A398" s="10" t="s">
        <v>35</v>
      </c>
      <c r="B398" s="10">
        <v>157161</v>
      </c>
      <c r="C398" s="10">
        <v>2173778</v>
      </c>
      <c r="D398" s="10" t="s">
        <v>5</v>
      </c>
      <c r="E398" s="10" t="s">
        <v>13</v>
      </c>
      <c r="F398" s="10" t="s">
        <v>460</v>
      </c>
      <c r="G398" s="10" t="s">
        <v>651</v>
      </c>
      <c r="H398" s="3"/>
      <c r="I398" s="3"/>
      <c r="J398" s="33">
        <v>2018</v>
      </c>
      <c r="K398" s="25">
        <v>57000000</v>
      </c>
      <c r="L398" s="7">
        <f>K398/VLOOKUP(J398,'Vísitala gr. 1955-7'!$C$3:$E$67,3,0)*'Vísitala gr. 1955-7'!$E$67</f>
        <v>63507855.899273887</v>
      </c>
      <c r="M398" s="10"/>
      <c r="N398" s="10"/>
    </row>
    <row r="399" spans="1:14" x14ac:dyDescent="0.25">
      <c r="A399" s="1" t="s">
        <v>99</v>
      </c>
      <c r="B399" s="1">
        <v>160130</v>
      </c>
      <c r="C399" s="1">
        <v>2181900</v>
      </c>
      <c r="D399" s="1" t="s">
        <v>398</v>
      </c>
      <c r="E399" s="4" t="s">
        <v>399</v>
      </c>
      <c r="F399" s="4" t="s">
        <v>461</v>
      </c>
      <c r="G399" s="10" t="s">
        <v>651</v>
      </c>
      <c r="H399" s="8"/>
      <c r="I399" s="8"/>
      <c r="J399" s="33">
        <v>2018</v>
      </c>
      <c r="K399" s="7">
        <v>3168490</v>
      </c>
      <c r="L399" s="7">
        <f>K399/VLOOKUP(J399,'Vísitala gr. 1955-7'!$C$3:$E$67,3,0)*'Vísitala gr. 1955-7'!$E$67</f>
        <v>3530245.7252331637</v>
      </c>
    </row>
    <row r="400" spans="1:14" x14ac:dyDescent="0.25">
      <c r="A400" s="1" t="s">
        <v>340</v>
      </c>
      <c r="B400" s="1">
        <v>144579</v>
      </c>
      <c r="C400" s="1">
        <v>2134938</v>
      </c>
      <c r="D400" s="1" t="s">
        <v>437</v>
      </c>
      <c r="E400" s="1" t="s">
        <v>332</v>
      </c>
      <c r="F400" s="1" t="s">
        <v>465</v>
      </c>
      <c r="G400" s="10" t="s">
        <v>651</v>
      </c>
      <c r="J400" s="33">
        <v>2019</v>
      </c>
      <c r="K400" s="7">
        <v>42150000</v>
      </c>
      <c r="L400" s="7">
        <f>K400/VLOOKUP(J400,'Vísitala gr. 1955-7'!$C$3:$E$67,3,0)*'Vísitala gr. 1955-7'!$E$67</f>
        <v>44761710.17291192</v>
      </c>
    </row>
    <row r="401" spans="1:15" x14ac:dyDescent="0.25">
      <c r="A401" s="1" t="s">
        <v>357</v>
      </c>
      <c r="B401" s="1">
        <v>152170</v>
      </c>
      <c r="C401" s="1">
        <v>2156541</v>
      </c>
      <c r="D401" s="1" t="s">
        <v>443</v>
      </c>
      <c r="E401" s="1" t="s">
        <v>356</v>
      </c>
      <c r="F401" s="1" t="s">
        <v>466</v>
      </c>
      <c r="G401" s="10" t="s">
        <v>651</v>
      </c>
      <c r="J401" s="33">
        <v>2020</v>
      </c>
      <c r="K401" s="7">
        <v>40000000</v>
      </c>
      <c r="L401" s="7">
        <f>K401/VLOOKUP(J401,'Vísitala gr. 1955-7'!$C$3:$E$67,3,0)*'Vísitala gr. 1955-7'!$E$67</f>
        <v>41931510.873849019</v>
      </c>
    </row>
    <row r="402" spans="1:15" x14ac:dyDescent="0.25">
      <c r="A402" s="1" t="s">
        <v>278</v>
      </c>
      <c r="B402" s="1">
        <v>137947</v>
      </c>
      <c r="C402" s="1">
        <v>2118728</v>
      </c>
      <c r="D402" s="1" t="s">
        <v>428</v>
      </c>
      <c r="E402" s="1" t="s">
        <v>274</v>
      </c>
      <c r="F402" s="1" t="s">
        <v>463</v>
      </c>
      <c r="G402" s="10" t="s">
        <v>651</v>
      </c>
      <c r="J402" s="33">
        <v>2020</v>
      </c>
      <c r="K402" s="7">
        <v>26805380</v>
      </c>
      <c r="L402" s="7">
        <f>K402/VLOOKUP(J402,'Vísitala gr. 1955-7'!$C$3:$E$67,3,0)*'Vísitala gr. 1955-7'!$E$67</f>
        <v>28099752.073691376</v>
      </c>
    </row>
    <row r="403" spans="1:15" x14ac:dyDescent="0.25">
      <c r="A403" s="1" t="s">
        <v>250</v>
      </c>
      <c r="B403" s="1">
        <v>136029</v>
      </c>
      <c r="C403" s="1">
        <v>2112582</v>
      </c>
      <c r="D403" s="1" t="s">
        <v>421</v>
      </c>
      <c r="E403" s="1" t="s">
        <v>249</v>
      </c>
      <c r="F403" s="1" t="s">
        <v>463</v>
      </c>
      <c r="G403" s="10" t="s">
        <v>651</v>
      </c>
      <c r="H403" s="8"/>
      <c r="I403" s="8"/>
      <c r="J403" s="33">
        <v>2021</v>
      </c>
      <c r="K403" s="7">
        <v>55500000</v>
      </c>
      <c r="L403" s="7">
        <f>K403/VLOOKUP(J403,'Vísitala gr. 1955-7'!$C$3:$E$67,3,0)*'Vísitala gr. 1955-7'!$E$67</f>
        <v>55500000</v>
      </c>
    </row>
    <row r="404" spans="1:15" x14ac:dyDescent="0.25">
      <c r="A404" s="1" t="s">
        <v>337</v>
      </c>
      <c r="B404" s="1">
        <v>145281</v>
      </c>
      <c r="C404" s="1">
        <v>2137386</v>
      </c>
      <c r="D404" s="1" t="s">
        <v>438</v>
      </c>
      <c r="E404" s="1" t="s">
        <v>332</v>
      </c>
      <c r="F404" s="1" t="s">
        <v>465</v>
      </c>
      <c r="G404" s="10" t="s">
        <v>651</v>
      </c>
      <c r="J404" s="33">
        <v>2021</v>
      </c>
      <c r="K404" s="7">
        <v>31641312</v>
      </c>
      <c r="L404" s="7">
        <f>K404/VLOOKUP(J404,'Vísitala gr. 1955-7'!$C$3:$E$67,3,0)*'Vísitala gr. 1955-7'!$E$67</f>
        <v>31641312</v>
      </c>
    </row>
    <row r="405" spans="1:15" x14ac:dyDescent="0.25">
      <c r="A405" s="1" t="s">
        <v>198</v>
      </c>
      <c r="B405" s="1">
        <v>170168</v>
      </c>
      <c r="C405" s="1">
        <v>2208839</v>
      </c>
      <c r="D405" s="1" t="s">
        <v>408</v>
      </c>
      <c r="E405" s="1" t="s">
        <v>155</v>
      </c>
      <c r="F405" s="4" t="s">
        <v>461</v>
      </c>
      <c r="G405" s="10" t="s">
        <v>513</v>
      </c>
      <c r="H405" s="8">
        <v>1227000</v>
      </c>
      <c r="I405" s="8">
        <v>2520000</v>
      </c>
      <c r="J405" s="33"/>
    </row>
    <row r="406" spans="1:15" x14ac:dyDescent="0.25">
      <c r="A406" s="1" t="s">
        <v>197</v>
      </c>
      <c r="B406" s="1">
        <v>170167</v>
      </c>
      <c r="C406" s="1">
        <v>2208837</v>
      </c>
      <c r="D406" s="1" t="s">
        <v>408</v>
      </c>
      <c r="E406" s="1" t="s">
        <v>155</v>
      </c>
      <c r="F406" s="4" t="s">
        <v>461</v>
      </c>
      <c r="G406" s="10" t="s">
        <v>513</v>
      </c>
      <c r="H406" s="8">
        <v>403000</v>
      </c>
      <c r="I406" s="8">
        <v>2240000</v>
      </c>
      <c r="J406" s="33"/>
    </row>
    <row r="407" spans="1:15" x14ac:dyDescent="0.25">
      <c r="A407" s="1" t="s">
        <v>106</v>
      </c>
      <c r="D407" s="1" t="s">
        <v>105</v>
      </c>
      <c r="F407" s="1" t="s">
        <v>461</v>
      </c>
      <c r="G407" s="10" t="s">
        <v>395</v>
      </c>
      <c r="J407" s="33"/>
      <c r="N407" s="1" t="s">
        <v>638</v>
      </c>
    </row>
    <row r="408" spans="1:15" x14ac:dyDescent="0.25">
      <c r="A408" s="1" t="s">
        <v>220</v>
      </c>
      <c r="E408" s="1" t="s">
        <v>207</v>
      </c>
      <c r="F408" s="1" t="s">
        <v>462</v>
      </c>
      <c r="G408" s="10" t="s">
        <v>651</v>
      </c>
      <c r="J408" s="33">
        <v>2001</v>
      </c>
      <c r="N408" s="1" t="s">
        <v>652</v>
      </c>
    </row>
    <row r="409" spans="1:15" x14ac:dyDescent="0.25">
      <c r="A409" s="1" t="s">
        <v>87</v>
      </c>
      <c r="E409" s="4"/>
      <c r="F409" s="4"/>
      <c r="G409" s="10" t="s">
        <v>395</v>
      </c>
      <c r="J409" s="33"/>
      <c r="N409" s="1" t="s">
        <v>400</v>
      </c>
    </row>
    <row r="410" spans="1:15" x14ac:dyDescent="0.25">
      <c r="A410" s="1" t="s">
        <v>88</v>
      </c>
      <c r="E410" s="4"/>
      <c r="F410" s="4"/>
      <c r="G410" s="10" t="s">
        <v>395</v>
      </c>
      <c r="J410" s="33"/>
      <c r="N410" s="1" t="s">
        <v>400</v>
      </c>
    </row>
    <row r="411" spans="1:15" x14ac:dyDescent="0.25">
      <c r="A411" s="2" t="s">
        <v>7</v>
      </c>
      <c r="B411" s="2"/>
      <c r="C411" s="5"/>
      <c r="D411" s="2"/>
      <c r="E411" s="5"/>
      <c r="F411" s="10"/>
      <c r="G411" s="10" t="s">
        <v>395</v>
      </c>
      <c r="H411" s="11"/>
      <c r="I411" s="22"/>
      <c r="J411" s="33"/>
      <c r="K411" s="9"/>
      <c r="M411" s="2"/>
      <c r="N411" s="2" t="s">
        <v>456</v>
      </c>
      <c r="O411" s="2"/>
    </row>
    <row r="412" spans="1:15" x14ac:dyDescent="0.25">
      <c r="A412" s="1" t="s">
        <v>40</v>
      </c>
      <c r="E412" s="4"/>
      <c r="F412" s="10"/>
      <c r="G412" s="10" t="s">
        <v>395</v>
      </c>
      <c r="J412" s="33"/>
      <c r="N412" s="1" t="s">
        <v>633</v>
      </c>
    </row>
    <row r="413" spans="1:15" x14ac:dyDescent="0.25">
      <c r="A413" s="1" t="s">
        <v>76</v>
      </c>
      <c r="E413" s="4"/>
      <c r="F413" s="10"/>
      <c r="G413" s="10" t="s">
        <v>395</v>
      </c>
      <c r="I413" s="8"/>
      <c r="J413" s="33"/>
      <c r="N413" s="1" t="s">
        <v>633</v>
      </c>
    </row>
    <row r="414" spans="1:15" x14ac:dyDescent="0.25">
      <c r="A414" s="1" t="s">
        <v>501</v>
      </c>
      <c r="E414" s="4"/>
      <c r="F414" s="10"/>
      <c r="G414" s="10" t="s">
        <v>395</v>
      </c>
      <c r="J414" s="33"/>
      <c r="N414" s="1" t="s">
        <v>633</v>
      </c>
    </row>
    <row r="415" spans="1:15" x14ac:dyDescent="0.25">
      <c r="A415" s="1" t="s">
        <v>79</v>
      </c>
      <c r="E415" s="4"/>
      <c r="F415" s="10"/>
      <c r="G415" s="10" t="s">
        <v>395</v>
      </c>
      <c r="J415" s="33"/>
      <c r="N415" s="1" t="s">
        <v>633</v>
      </c>
    </row>
    <row r="416" spans="1:15" x14ac:dyDescent="0.25">
      <c r="A416" s="1" t="s">
        <v>84</v>
      </c>
      <c r="E416" s="4"/>
      <c r="F416" s="10"/>
      <c r="G416" s="10" t="s">
        <v>395</v>
      </c>
      <c r="J416" s="33"/>
      <c r="N416" s="1" t="s">
        <v>633</v>
      </c>
    </row>
    <row r="417" spans="1:14" x14ac:dyDescent="0.25">
      <c r="A417" s="1" t="s">
        <v>37</v>
      </c>
      <c r="E417" s="10"/>
      <c r="F417" s="10"/>
      <c r="G417" s="10" t="s">
        <v>395</v>
      </c>
      <c r="J417" s="33"/>
      <c r="N417" s="1" t="s">
        <v>633</v>
      </c>
    </row>
    <row r="418" spans="1:14" x14ac:dyDescent="0.25">
      <c r="A418" s="1" t="s">
        <v>130</v>
      </c>
      <c r="G418" s="10" t="s">
        <v>395</v>
      </c>
      <c r="J418" s="33"/>
      <c r="N418" s="1" t="s">
        <v>633</v>
      </c>
    </row>
    <row r="419" spans="1:14" x14ac:dyDescent="0.25">
      <c r="A419" s="1" t="s">
        <v>504</v>
      </c>
      <c r="G419" s="10" t="s">
        <v>395</v>
      </c>
      <c r="J419" s="33"/>
      <c r="N419" s="1" t="s">
        <v>633</v>
      </c>
    </row>
    <row r="420" spans="1:14" x14ac:dyDescent="0.25">
      <c r="A420" s="1" t="s">
        <v>118</v>
      </c>
      <c r="G420" s="10" t="s">
        <v>395</v>
      </c>
      <c r="J420" s="33"/>
      <c r="N420" s="1" t="s">
        <v>633</v>
      </c>
    </row>
    <row r="421" spans="1:14" x14ac:dyDescent="0.25">
      <c r="A421" s="1" t="s">
        <v>271</v>
      </c>
      <c r="G421" s="10" t="s">
        <v>395</v>
      </c>
      <c r="J421" s="33"/>
      <c r="N421" s="1" t="s">
        <v>633</v>
      </c>
    </row>
    <row r="422" spans="1:14" x14ac:dyDescent="0.25">
      <c r="A422" s="1" t="s">
        <v>294</v>
      </c>
      <c r="G422" s="10" t="s">
        <v>395</v>
      </c>
      <c r="H422" s="7"/>
      <c r="J422" s="33"/>
      <c r="N422" s="1" t="s">
        <v>633</v>
      </c>
    </row>
    <row r="423" spans="1:14" x14ac:dyDescent="0.25">
      <c r="A423" s="1" t="s">
        <v>311</v>
      </c>
      <c r="G423" s="10" t="s">
        <v>395</v>
      </c>
      <c r="J423" s="33"/>
      <c r="N423" s="1" t="s">
        <v>633</v>
      </c>
    </row>
    <row r="424" spans="1:14" x14ac:dyDescent="0.25">
      <c r="A424" s="1" t="s">
        <v>72</v>
      </c>
      <c r="G424" s="10" t="s">
        <v>395</v>
      </c>
      <c r="J424" s="33"/>
      <c r="N424" s="1" t="s">
        <v>633</v>
      </c>
    </row>
    <row r="425" spans="1:14" x14ac:dyDescent="0.25">
      <c r="A425" s="1" t="s">
        <v>348</v>
      </c>
      <c r="G425" s="10" t="s">
        <v>395</v>
      </c>
      <c r="J425" s="33"/>
      <c r="N425" s="1" t="s">
        <v>633</v>
      </c>
    </row>
    <row r="426" spans="1:14" x14ac:dyDescent="0.25">
      <c r="A426" s="1" t="s">
        <v>222</v>
      </c>
      <c r="G426" s="10" t="s">
        <v>395</v>
      </c>
      <c r="J426" s="33"/>
      <c r="N426" s="1" t="s">
        <v>633</v>
      </c>
    </row>
    <row r="427" spans="1:14" x14ac:dyDescent="0.25">
      <c r="A427" s="1" t="s">
        <v>386</v>
      </c>
      <c r="G427" s="10" t="s">
        <v>395</v>
      </c>
      <c r="J427" s="33"/>
      <c r="N427" s="1" t="s">
        <v>633</v>
      </c>
    </row>
    <row r="428" spans="1:14" x14ac:dyDescent="0.25">
      <c r="A428" s="1" t="s">
        <v>63</v>
      </c>
      <c r="E428" s="4"/>
      <c r="F428" s="10"/>
      <c r="G428" s="10" t="s">
        <v>395</v>
      </c>
      <c r="J428" s="33"/>
      <c r="N428" s="1" t="s">
        <v>633</v>
      </c>
    </row>
    <row r="429" spans="1:14" x14ac:dyDescent="0.25">
      <c r="A429" s="1" t="s">
        <v>236</v>
      </c>
      <c r="B429" s="1">
        <v>186729</v>
      </c>
      <c r="G429" s="10" t="s">
        <v>395</v>
      </c>
      <c r="J429" s="33"/>
      <c r="N429" s="1" t="s">
        <v>633</v>
      </c>
    </row>
    <row r="430" spans="1:14" x14ac:dyDescent="0.25">
      <c r="A430" s="1" t="s">
        <v>117</v>
      </c>
      <c r="B430" s="1">
        <v>163814</v>
      </c>
      <c r="F430" s="4"/>
      <c r="G430" s="10" t="s">
        <v>395</v>
      </c>
      <c r="J430" s="33"/>
      <c r="N430" s="1" t="s">
        <v>646</v>
      </c>
    </row>
    <row r="431" spans="1:14" x14ac:dyDescent="0.25">
      <c r="A431" s="1" t="s">
        <v>634</v>
      </c>
      <c r="E431" s="4"/>
      <c r="F431" s="10"/>
      <c r="G431" s="10" t="s">
        <v>395</v>
      </c>
      <c r="J431" s="33"/>
      <c r="N431" s="1" t="s">
        <v>633</v>
      </c>
    </row>
    <row r="432" spans="1:14" x14ac:dyDescent="0.25">
      <c r="A432" s="1" t="s">
        <v>76</v>
      </c>
      <c r="E432" s="1" t="s">
        <v>207</v>
      </c>
      <c r="F432" s="1" t="s">
        <v>462</v>
      </c>
      <c r="G432" s="10" t="s">
        <v>651</v>
      </c>
      <c r="J432" s="33">
        <v>2001</v>
      </c>
      <c r="N432" s="1" t="s">
        <v>652</v>
      </c>
    </row>
    <row r="433" spans="1:14" x14ac:dyDescent="0.25">
      <c r="A433" s="1" t="s">
        <v>224</v>
      </c>
      <c r="E433" s="1" t="s">
        <v>207</v>
      </c>
      <c r="F433" s="1" t="s">
        <v>462</v>
      </c>
      <c r="G433" s="10" t="s">
        <v>651</v>
      </c>
      <c r="J433" s="33">
        <v>2001</v>
      </c>
      <c r="N433" s="1" t="s">
        <v>652</v>
      </c>
    </row>
    <row r="434" spans="1:14" x14ac:dyDescent="0.25">
      <c r="A434" s="1" t="s">
        <v>225</v>
      </c>
      <c r="E434" s="1" t="s">
        <v>207</v>
      </c>
      <c r="F434" s="1" t="s">
        <v>462</v>
      </c>
      <c r="G434" s="10" t="s">
        <v>651</v>
      </c>
      <c r="J434" s="33">
        <v>2001</v>
      </c>
      <c r="N434" s="1" t="s">
        <v>652</v>
      </c>
    </row>
    <row r="435" spans="1:14" x14ac:dyDescent="0.25">
      <c r="A435" s="1" t="s">
        <v>505</v>
      </c>
      <c r="G435" s="10" t="s">
        <v>395</v>
      </c>
      <c r="J435" s="33"/>
      <c r="N435" s="1" t="s">
        <v>633</v>
      </c>
    </row>
    <row r="436" spans="1:14" x14ac:dyDescent="0.25">
      <c r="A436" s="1" t="s">
        <v>476</v>
      </c>
      <c r="G436" s="10" t="s">
        <v>395</v>
      </c>
      <c r="J436" s="33"/>
      <c r="N436" s="1" t="s">
        <v>645</v>
      </c>
    </row>
    <row r="437" spans="1:14" x14ac:dyDescent="0.25">
      <c r="A437" s="1" t="s">
        <v>479</v>
      </c>
      <c r="G437" s="10" t="s">
        <v>395</v>
      </c>
      <c r="J437" s="33"/>
      <c r="N437" s="1" t="s">
        <v>645</v>
      </c>
    </row>
    <row r="439" spans="1:14" x14ac:dyDescent="0.25">
      <c r="J439" s="33"/>
    </row>
  </sheetData>
  <autoFilter ref="A1:N437" xr:uid="{41F75C19-452E-4F8C-93AE-544BD3E13430}">
    <sortState xmlns:xlrd2="http://schemas.microsoft.com/office/spreadsheetml/2017/richdata2" ref="A2:N404">
      <sortCondition ref="J1:J437"/>
    </sortState>
  </autoFilter>
  <pageMargins left="0.7" right="0.7" top="0.75" bottom="0.75" header="0.3" footer="0.3"/>
  <pageSetup paperSize="9" orientation="landscape" r:id="rId1"/>
  <headerFooter>
    <oddHeader>&amp;C&amp;P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83BA7-E59C-4D84-9C7C-981075137643}">
  <dimension ref="B2:E67"/>
  <sheetViews>
    <sheetView topLeftCell="A50" workbookViewId="0">
      <selection activeCell="D56" sqref="D56"/>
    </sheetView>
  </sheetViews>
  <sheetFormatPr defaultColWidth="8.7109375" defaultRowHeight="15" x14ac:dyDescent="0.25"/>
  <cols>
    <col min="1" max="16384" width="8.7109375" style="28"/>
  </cols>
  <sheetData>
    <row r="2" spans="2:5" x14ac:dyDescent="0.25">
      <c r="E2" s="29" t="s">
        <v>601</v>
      </c>
    </row>
    <row r="3" spans="2:5" x14ac:dyDescent="0.25">
      <c r="B3" s="29" t="s">
        <v>602</v>
      </c>
      <c r="C3" s="34">
        <v>1957</v>
      </c>
      <c r="D3" s="29" t="s">
        <v>603</v>
      </c>
      <c r="E3" s="30">
        <v>116</v>
      </c>
    </row>
    <row r="4" spans="2:5" x14ac:dyDescent="0.25">
      <c r="B4" s="29" t="s">
        <v>604</v>
      </c>
      <c r="C4" s="34">
        <v>1958</v>
      </c>
      <c r="D4" s="29" t="s">
        <v>603</v>
      </c>
      <c r="E4" s="30">
        <v>123</v>
      </c>
    </row>
    <row r="5" spans="2:5" x14ac:dyDescent="0.25">
      <c r="B5" s="29" t="s">
        <v>605</v>
      </c>
      <c r="C5" s="34">
        <v>1959</v>
      </c>
      <c r="D5" s="29" t="s">
        <v>603</v>
      </c>
      <c r="E5" s="30">
        <v>132</v>
      </c>
    </row>
    <row r="6" spans="2:5" x14ac:dyDescent="0.25">
      <c r="B6" s="29" t="s">
        <v>606</v>
      </c>
      <c r="C6" s="34">
        <v>1960</v>
      </c>
      <c r="D6" s="29" t="s">
        <v>603</v>
      </c>
      <c r="E6" s="30">
        <v>148</v>
      </c>
    </row>
    <row r="7" spans="2:5" x14ac:dyDescent="0.25">
      <c r="B7" s="29" t="s">
        <v>607</v>
      </c>
      <c r="C7" s="34">
        <v>1961</v>
      </c>
      <c r="D7" s="29" t="s">
        <v>603</v>
      </c>
      <c r="E7" s="30">
        <v>153</v>
      </c>
    </row>
    <row r="8" spans="2:5" x14ac:dyDescent="0.25">
      <c r="B8" s="29" t="s">
        <v>608</v>
      </c>
      <c r="C8" s="34">
        <v>1962</v>
      </c>
      <c r="D8" s="29" t="s">
        <v>603</v>
      </c>
      <c r="E8" s="30">
        <v>175</v>
      </c>
    </row>
    <row r="9" spans="2:5" x14ac:dyDescent="0.25">
      <c r="B9" s="29" t="s">
        <v>609</v>
      </c>
      <c r="C9" s="34">
        <v>1963</v>
      </c>
      <c r="D9" s="29" t="s">
        <v>603</v>
      </c>
      <c r="E9" s="30">
        <v>183</v>
      </c>
    </row>
    <row r="10" spans="2:5" x14ac:dyDescent="0.25">
      <c r="B10" s="29" t="s">
        <v>610</v>
      </c>
      <c r="C10" s="34">
        <v>1964</v>
      </c>
      <c r="D10" s="29" t="s">
        <v>603</v>
      </c>
      <c r="E10" s="30">
        <v>219</v>
      </c>
    </row>
    <row r="11" spans="2:5" x14ac:dyDescent="0.25">
      <c r="B11" s="29" t="s">
        <v>611</v>
      </c>
      <c r="C11" s="34">
        <v>1965</v>
      </c>
      <c r="D11" s="29" t="s">
        <v>603</v>
      </c>
      <c r="E11" s="30">
        <v>248</v>
      </c>
    </row>
    <row r="12" spans="2:5" x14ac:dyDescent="0.25">
      <c r="B12" s="29" t="s">
        <v>612</v>
      </c>
      <c r="C12" s="34">
        <v>1966</v>
      </c>
      <c r="D12" s="29" t="s">
        <v>603</v>
      </c>
      <c r="E12" s="30">
        <v>293</v>
      </c>
    </row>
    <row r="13" spans="2:5" x14ac:dyDescent="0.25">
      <c r="B13" s="29" t="s">
        <v>613</v>
      </c>
      <c r="C13" s="34">
        <v>1967</v>
      </c>
      <c r="D13" s="29" t="s">
        <v>603</v>
      </c>
      <c r="E13" s="30">
        <v>298</v>
      </c>
    </row>
    <row r="14" spans="2:5" x14ac:dyDescent="0.25">
      <c r="B14" s="29" t="s">
        <v>614</v>
      </c>
      <c r="C14" s="34">
        <v>1968</v>
      </c>
      <c r="D14" s="29" t="s">
        <v>603</v>
      </c>
      <c r="E14" s="30">
        <v>332</v>
      </c>
    </row>
    <row r="15" spans="2:5" x14ac:dyDescent="0.25">
      <c r="B15" s="29" t="s">
        <v>615</v>
      </c>
      <c r="C15" s="34">
        <v>1969</v>
      </c>
      <c r="D15" s="29" t="s">
        <v>603</v>
      </c>
      <c r="E15" s="30">
        <v>418</v>
      </c>
    </row>
    <row r="16" spans="2:5" x14ac:dyDescent="0.25">
      <c r="B16" s="29" t="s">
        <v>616</v>
      </c>
      <c r="C16" s="34">
        <v>1970</v>
      </c>
      <c r="D16" s="29" t="s">
        <v>603</v>
      </c>
      <c r="E16" s="30">
        <v>480</v>
      </c>
    </row>
    <row r="17" spans="2:5" x14ac:dyDescent="0.25">
      <c r="B17" s="29" t="s">
        <v>617</v>
      </c>
      <c r="C17" s="34">
        <v>1971</v>
      </c>
      <c r="D17" s="29" t="s">
        <v>603</v>
      </c>
      <c r="E17" s="30">
        <v>535</v>
      </c>
    </row>
    <row r="18" spans="2:5" x14ac:dyDescent="0.25">
      <c r="B18" s="29" t="s">
        <v>618</v>
      </c>
      <c r="C18" s="34">
        <v>1972</v>
      </c>
      <c r="D18" s="29" t="s">
        <v>603</v>
      </c>
      <c r="E18" s="30">
        <v>683</v>
      </c>
    </row>
    <row r="19" spans="2:5" x14ac:dyDescent="0.25">
      <c r="B19" s="29" t="s">
        <v>619</v>
      </c>
      <c r="C19" s="34">
        <v>1973</v>
      </c>
      <c r="D19" s="29" t="s">
        <v>603</v>
      </c>
      <c r="E19" s="30">
        <v>853</v>
      </c>
    </row>
    <row r="20" spans="2:5" x14ac:dyDescent="0.25">
      <c r="B20" s="29" t="s">
        <v>620</v>
      </c>
      <c r="C20" s="34">
        <v>1974</v>
      </c>
      <c r="D20" s="29" t="s">
        <v>603</v>
      </c>
      <c r="E20" s="30">
        <v>1290</v>
      </c>
    </row>
    <row r="21" spans="2:5" x14ac:dyDescent="0.25">
      <c r="B21" s="29" t="s">
        <v>621</v>
      </c>
      <c r="C21" s="34">
        <v>1975</v>
      </c>
      <c r="D21" s="29" t="s">
        <v>603</v>
      </c>
      <c r="E21" s="30">
        <v>1881</v>
      </c>
    </row>
    <row r="22" spans="2:5" x14ac:dyDescent="0.25">
      <c r="B22" s="29" t="s">
        <v>622</v>
      </c>
      <c r="C22" s="34">
        <v>1976</v>
      </c>
      <c r="D22" s="29" t="s">
        <v>603</v>
      </c>
      <c r="E22" s="30">
        <v>2195</v>
      </c>
    </row>
    <row r="23" spans="2:5" x14ac:dyDescent="0.25">
      <c r="B23" s="29" t="s">
        <v>623</v>
      </c>
      <c r="C23" s="34">
        <v>1977</v>
      </c>
      <c r="D23" s="29" t="s">
        <v>603</v>
      </c>
      <c r="E23" s="30">
        <v>2737</v>
      </c>
    </row>
    <row r="24" spans="2:5" x14ac:dyDescent="0.25">
      <c r="B24" s="29" t="s">
        <v>624</v>
      </c>
      <c r="C24" s="34">
        <v>1978</v>
      </c>
      <c r="D24" s="29" t="s">
        <v>603</v>
      </c>
      <c r="E24" s="30">
        <v>4318</v>
      </c>
    </row>
    <row r="25" spans="2:5" x14ac:dyDescent="0.25">
      <c r="B25" s="29" t="s">
        <v>625</v>
      </c>
      <c r="C25" s="34">
        <v>1979</v>
      </c>
      <c r="D25" s="29" t="s">
        <v>603</v>
      </c>
      <c r="E25" s="30">
        <v>6131</v>
      </c>
    </row>
    <row r="26" spans="2:5" x14ac:dyDescent="0.25">
      <c r="B26" s="29" t="s">
        <v>626</v>
      </c>
      <c r="C26" s="34">
        <v>1980</v>
      </c>
      <c r="D26" s="29" t="s">
        <v>603</v>
      </c>
      <c r="E26" s="30">
        <v>9735</v>
      </c>
    </row>
    <row r="27" spans="2:5" x14ac:dyDescent="0.25">
      <c r="B27" s="29" t="s">
        <v>627</v>
      </c>
      <c r="C27" s="34">
        <v>1981</v>
      </c>
      <c r="D27" s="29" t="s">
        <v>603</v>
      </c>
      <c r="E27" s="30">
        <v>14677</v>
      </c>
    </row>
    <row r="28" spans="2:5" x14ac:dyDescent="0.25">
      <c r="B28" s="29" t="s">
        <v>628</v>
      </c>
      <c r="C28" s="34">
        <v>1982</v>
      </c>
      <c r="D28" s="29" t="s">
        <v>603</v>
      </c>
      <c r="E28" s="30">
        <v>22633</v>
      </c>
    </row>
    <row r="29" spans="2:5" x14ac:dyDescent="0.25">
      <c r="B29" s="29" t="s">
        <v>629</v>
      </c>
      <c r="C29" s="34">
        <v>1983</v>
      </c>
      <c r="D29" s="29" t="s">
        <v>603</v>
      </c>
      <c r="E29" s="30">
        <v>41221</v>
      </c>
    </row>
    <row r="30" spans="2:5" x14ac:dyDescent="0.25">
      <c r="B30" s="29" t="s">
        <v>630</v>
      </c>
      <c r="C30" s="34">
        <v>1984</v>
      </c>
      <c r="D30" s="29" t="s">
        <v>603</v>
      </c>
      <c r="E30" s="30">
        <v>48211</v>
      </c>
    </row>
    <row r="31" spans="2:5" x14ac:dyDescent="0.25">
      <c r="B31" s="29" t="s">
        <v>631</v>
      </c>
      <c r="C31" s="34">
        <v>1985</v>
      </c>
      <c r="D31" s="29" t="s">
        <v>603</v>
      </c>
      <c r="E31" s="30">
        <v>63619</v>
      </c>
    </row>
    <row r="32" spans="2:5" x14ac:dyDescent="0.25">
      <c r="B32" s="29" t="s">
        <v>632</v>
      </c>
      <c r="C32" s="34">
        <v>1986</v>
      </c>
      <c r="D32" s="29" t="s">
        <v>603</v>
      </c>
      <c r="E32" s="30">
        <v>79392</v>
      </c>
    </row>
    <row r="33" spans="2:5" x14ac:dyDescent="0.25">
      <c r="B33" s="29" t="s">
        <v>516</v>
      </c>
      <c r="C33" s="34">
        <v>1987</v>
      </c>
      <c r="D33" s="29" t="s">
        <v>603</v>
      </c>
      <c r="E33" s="30">
        <v>94098</v>
      </c>
    </row>
    <row r="34" spans="2:5" x14ac:dyDescent="0.25">
      <c r="B34" s="29" t="s">
        <v>518</v>
      </c>
      <c r="C34" s="34">
        <v>1988</v>
      </c>
      <c r="D34" s="29" t="s">
        <v>603</v>
      </c>
      <c r="E34" s="30">
        <v>114152</v>
      </c>
    </row>
    <row r="35" spans="2:5" x14ac:dyDescent="0.25">
      <c r="B35" s="29" t="s">
        <v>520</v>
      </c>
      <c r="C35" s="34">
        <v>1989</v>
      </c>
      <c r="D35" s="29" t="s">
        <v>603</v>
      </c>
      <c r="E35" s="30">
        <v>135796</v>
      </c>
    </row>
    <row r="36" spans="2:5" x14ac:dyDescent="0.25">
      <c r="B36" s="29" t="s">
        <v>522</v>
      </c>
      <c r="C36" s="34">
        <v>1990</v>
      </c>
      <c r="D36" s="29" t="s">
        <v>603</v>
      </c>
      <c r="E36" s="30">
        <v>161676</v>
      </c>
    </row>
    <row r="37" spans="2:5" x14ac:dyDescent="0.25">
      <c r="B37" s="29" t="s">
        <v>524</v>
      </c>
      <c r="C37" s="34">
        <v>1991</v>
      </c>
      <c r="D37" s="29" t="s">
        <v>603</v>
      </c>
      <c r="E37" s="30">
        <v>174945</v>
      </c>
    </row>
    <row r="38" spans="2:5" x14ac:dyDescent="0.25">
      <c r="B38" s="29" t="s">
        <v>526</v>
      </c>
      <c r="C38" s="34">
        <v>1992</v>
      </c>
      <c r="D38" s="29" t="s">
        <v>603</v>
      </c>
      <c r="E38" s="30">
        <v>177486</v>
      </c>
    </row>
    <row r="39" spans="2:5" x14ac:dyDescent="0.25">
      <c r="B39" s="29" t="s">
        <v>528</v>
      </c>
      <c r="C39" s="34">
        <v>1993</v>
      </c>
      <c r="D39" s="29" t="s">
        <v>603</v>
      </c>
      <c r="E39" s="30">
        <v>178898</v>
      </c>
    </row>
    <row r="40" spans="2:5" x14ac:dyDescent="0.25">
      <c r="B40" s="29" t="s">
        <v>530</v>
      </c>
      <c r="C40" s="34">
        <v>1994</v>
      </c>
      <c r="D40" s="29" t="s">
        <v>603</v>
      </c>
      <c r="E40" s="30">
        <v>185673</v>
      </c>
    </row>
    <row r="41" spans="2:5" x14ac:dyDescent="0.25">
      <c r="B41" s="29" t="s">
        <v>532</v>
      </c>
      <c r="C41" s="34">
        <v>1995</v>
      </c>
      <c r="D41" s="29" t="s">
        <v>603</v>
      </c>
      <c r="E41" s="30">
        <v>192261</v>
      </c>
    </row>
    <row r="42" spans="2:5" x14ac:dyDescent="0.25">
      <c r="B42" s="29" t="s">
        <v>534</v>
      </c>
      <c r="C42" s="34">
        <v>1996</v>
      </c>
      <c r="D42" s="29" t="s">
        <v>603</v>
      </c>
      <c r="E42" s="30">
        <v>197531</v>
      </c>
    </row>
    <row r="43" spans="2:5" x14ac:dyDescent="0.25">
      <c r="B43" s="29" t="s">
        <v>536</v>
      </c>
      <c r="C43" s="34">
        <v>1997</v>
      </c>
      <c r="D43" s="29" t="s">
        <v>603</v>
      </c>
      <c r="E43" s="30">
        <v>210423</v>
      </c>
    </row>
    <row r="44" spans="2:5" x14ac:dyDescent="0.25">
      <c r="B44" s="29" t="s">
        <v>538</v>
      </c>
      <c r="C44" s="34">
        <v>1998</v>
      </c>
      <c r="D44" s="29" t="s">
        <v>603</v>
      </c>
      <c r="E44" s="30">
        <v>217293</v>
      </c>
    </row>
    <row r="45" spans="2:5" x14ac:dyDescent="0.25">
      <c r="B45" s="29" t="s">
        <v>540</v>
      </c>
      <c r="C45" s="34">
        <v>1999</v>
      </c>
      <c r="D45" s="29" t="s">
        <v>603</v>
      </c>
      <c r="E45" s="30">
        <v>221622</v>
      </c>
    </row>
    <row r="46" spans="2:5" x14ac:dyDescent="0.25">
      <c r="B46" s="29" t="s">
        <v>542</v>
      </c>
      <c r="C46" s="34">
        <v>2000</v>
      </c>
      <c r="D46" s="29" t="s">
        <v>603</v>
      </c>
      <c r="E46" s="30">
        <v>230374</v>
      </c>
    </row>
    <row r="47" spans="2:5" x14ac:dyDescent="0.25">
      <c r="B47" s="29" t="s">
        <v>544</v>
      </c>
      <c r="C47" s="34">
        <v>2001</v>
      </c>
      <c r="D47" s="29" t="s">
        <v>603</v>
      </c>
      <c r="E47" s="30">
        <v>244020</v>
      </c>
    </row>
    <row r="48" spans="2:5" x14ac:dyDescent="0.25">
      <c r="B48" s="29" t="s">
        <v>546</v>
      </c>
      <c r="C48" s="34">
        <v>2002</v>
      </c>
      <c r="D48" s="29" t="s">
        <v>603</v>
      </c>
      <c r="E48" s="30">
        <v>261241</v>
      </c>
    </row>
    <row r="49" spans="2:5" x14ac:dyDescent="0.25">
      <c r="B49" s="29" t="s">
        <v>548</v>
      </c>
      <c r="C49" s="34">
        <v>2003</v>
      </c>
      <c r="D49" s="29" t="s">
        <v>603</v>
      </c>
      <c r="E49" s="30">
        <v>269523</v>
      </c>
    </row>
    <row r="50" spans="2:5" x14ac:dyDescent="0.25">
      <c r="B50" s="29" t="s">
        <v>550</v>
      </c>
      <c r="C50" s="34">
        <v>2004</v>
      </c>
      <c r="D50" s="29" t="s">
        <v>603</v>
      </c>
      <c r="E50" s="30">
        <v>283074</v>
      </c>
    </row>
    <row r="51" spans="2:5" x14ac:dyDescent="0.25">
      <c r="B51" s="29" t="s">
        <v>552</v>
      </c>
      <c r="C51" s="34">
        <v>2005</v>
      </c>
      <c r="D51" s="29" t="s">
        <v>603</v>
      </c>
      <c r="E51" s="30">
        <v>294932</v>
      </c>
    </row>
    <row r="52" spans="2:5" x14ac:dyDescent="0.25">
      <c r="B52" s="29" t="s">
        <v>554</v>
      </c>
      <c r="C52" s="34">
        <v>2006</v>
      </c>
      <c r="D52" s="29" t="s">
        <v>603</v>
      </c>
      <c r="E52" s="30">
        <v>316011</v>
      </c>
    </row>
    <row r="53" spans="2:5" x14ac:dyDescent="0.25">
      <c r="B53" s="29" t="s">
        <v>556</v>
      </c>
      <c r="C53" s="34">
        <v>2007</v>
      </c>
      <c r="D53" s="29" t="s">
        <v>603</v>
      </c>
      <c r="E53" s="30">
        <v>349043</v>
      </c>
    </row>
    <row r="54" spans="2:5" x14ac:dyDescent="0.25">
      <c r="B54" s="29" t="s">
        <v>558</v>
      </c>
      <c r="C54" s="34">
        <v>2008</v>
      </c>
      <c r="D54" s="29" t="s">
        <v>603</v>
      </c>
      <c r="E54" s="30">
        <v>402684</v>
      </c>
    </row>
    <row r="55" spans="2:5" x14ac:dyDescent="0.25">
      <c r="B55" s="29" t="s">
        <v>560</v>
      </c>
      <c r="C55" s="34">
        <v>2009</v>
      </c>
      <c r="D55" s="29" t="s">
        <v>603</v>
      </c>
      <c r="E55" s="30">
        <v>449738</v>
      </c>
    </row>
    <row r="56" spans="2:5" x14ac:dyDescent="0.25">
      <c r="B56" s="29" t="s">
        <v>562</v>
      </c>
      <c r="C56" s="34">
        <v>2010</v>
      </c>
      <c r="D56" s="29" t="s">
        <v>603</v>
      </c>
      <c r="E56" s="30">
        <v>481545</v>
      </c>
    </row>
    <row r="57" spans="2:5" x14ac:dyDescent="0.25">
      <c r="B57" s="29" t="s">
        <v>564</v>
      </c>
      <c r="C57" s="34">
        <v>2011</v>
      </c>
      <c r="D57" s="29" t="s">
        <v>603</v>
      </c>
      <c r="E57" s="30">
        <v>518219</v>
      </c>
    </row>
    <row r="58" spans="2:5" x14ac:dyDescent="0.25">
      <c r="B58" s="29" t="s">
        <v>566</v>
      </c>
      <c r="C58" s="34">
        <v>2012</v>
      </c>
      <c r="D58" s="29" t="s">
        <v>603</v>
      </c>
      <c r="E58" s="30">
        <v>544069</v>
      </c>
    </row>
    <row r="59" spans="2:5" x14ac:dyDescent="0.25">
      <c r="B59" s="29" t="s">
        <v>568</v>
      </c>
      <c r="C59" s="34">
        <v>2013</v>
      </c>
      <c r="D59" s="29" t="s">
        <v>603</v>
      </c>
      <c r="E59" s="30">
        <v>559890</v>
      </c>
    </row>
    <row r="60" spans="2:5" x14ac:dyDescent="0.25">
      <c r="B60" s="29" t="s">
        <v>570</v>
      </c>
      <c r="C60" s="34">
        <v>2014</v>
      </c>
      <c r="D60" s="29" t="s">
        <v>603</v>
      </c>
      <c r="E60" s="30">
        <v>569035</v>
      </c>
    </row>
    <row r="61" spans="2:5" x14ac:dyDescent="0.25">
      <c r="B61" s="29" t="s">
        <v>572</v>
      </c>
      <c r="C61" s="34">
        <v>2015</v>
      </c>
      <c r="D61" s="29" t="s">
        <v>603</v>
      </c>
      <c r="E61" s="30">
        <v>583826</v>
      </c>
    </row>
    <row r="62" spans="2:5" x14ac:dyDescent="0.25">
      <c r="B62" s="29" t="s">
        <v>576</v>
      </c>
      <c r="C62" s="34">
        <v>2017</v>
      </c>
      <c r="D62" s="29" t="s">
        <v>603</v>
      </c>
      <c r="E62" s="30">
        <v>620433</v>
      </c>
    </row>
    <row r="63" spans="2:5" x14ac:dyDescent="0.25">
      <c r="B63" s="29" t="s">
        <v>574</v>
      </c>
      <c r="C63" s="34">
        <v>2016</v>
      </c>
      <c r="D63" s="29" t="s">
        <v>603</v>
      </c>
      <c r="E63" s="30">
        <v>622125</v>
      </c>
    </row>
    <row r="64" spans="2:5" x14ac:dyDescent="0.25">
      <c r="B64" s="29" t="s">
        <v>578</v>
      </c>
      <c r="C64" s="34">
        <v>2018</v>
      </c>
      <c r="D64" s="29" t="s">
        <v>603</v>
      </c>
      <c r="E64" s="30">
        <v>656513</v>
      </c>
    </row>
    <row r="65" spans="2:5" x14ac:dyDescent="0.25">
      <c r="B65" s="29" t="s">
        <v>580</v>
      </c>
      <c r="C65" s="34">
        <v>2019</v>
      </c>
      <c r="D65" s="29" t="s">
        <v>603</v>
      </c>
      <c r="E65" s="30">
        <v>688790</v>
      </c>
    </row>
    <row r="66" spans="2:5" x14ac:dyDescent="0.25">
      <c r="B66" s="29" t="s">
        <v>582</v>
      </c>
      <c r="C66" s="34">
        <v>2020</v>
      </c>
      <c r="D66" s="29" t="s">
        <v>603</v>
      </c>
      <c r="E66" s="30">
        <v>697775</v>
      </c>
    </row>
    <row r="67" spans="2:5" x14ac:dyDescent="0.25">
      <c r="B67" s="29" t="s">
        <v>584</v>
      </c>
      <c r="C67" s="34">
        <v>2021</v>
      </c>
      <c r="D67" s="29" t="s">
        <v>603</v>
      </c>
      <c r="E67" s="30">
        <v>731469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BDC92-A840-40F6-B711-B53F1CA1E4F3}">
  <dimension ref="A1:E69"/>
  <sheetViews>
    <sheetView workbookViewId="0">
      <selection activeCell="A21" sqref="A21"/>
    </sheetView>
  </sheetViews>
  <sheetFormatPr defaultColWidth="8.7109375" defaultRowHeight="15" x14ac:dyDescent="0.25"/>
  <cols>
    <col min="1" max="1" width="40.7109375" style="28" customWidth="1"/>
    <col min="2" max="2" width="14.5703125" style="28" customWidth="1"/>
    <col min="3" max="3" width="14.85546875" style="28" customWidth="1"/>
    <col min="4" max="16384" width="8.7109375" style="28"/>
  </cols>
  <sheetData>
    <row r="1" spans="1:5" ht="18.75" x14ac:dyDescent="0.3">
      <c r="A1" s="27" t="s">
        <v>514</v>
      </c>
      <c r="B1" s="27"/>
    </row>
    <row r="3" spans="1:5" x14ac:dyDescent="0.25">
      <c r="C3" s="29" t="s">
        <v>515</v>
      </c>
    </row>
    <row r="4" spans="1:5" x14ac:dyDescent="0.25">
      <c r="B4" s="28">
        <v>1987</v>
      </c>
      <c r="C4" s="29">
        <v>100</v>
      </c>
    </row>
    <row r="5" spans="1:5" x14ac:dyDescent="0.25">
      <c r="A5" s="29" t="s">
        <v>517</v>
      </c>
      <c r="B5" s="31">
        <v>1988</v>
      </c>
      <c r="C5" s="30">
        <v>111.9</v>
      </c>
    </row>
    <row r="6" spans="1:5" x14ac:dyDescent="0.25">
      <c r="A6" s="29" t="s">
        <v>519</v>
      </c>
      <c r="B6" s="31">
        <v>1989</v>
      </c>
      <c r="C6" s="30">
        <v>141.6</v>
      </c>
    </row>
    <row r="7" spans="1:5" x14ac:dyDescent="0.25">
      <c r="A7" s="29" t="s">
        <v>521</v>
      </c>
      <c r="B7" s="31">
        <v>1990</v>
      </c>
      <c r="C7" s="30">
        <v>170.3</v>
      </c>
    </row>
    <row r="8" spans="1:5" x14ac:dyDescent="0.25">
      <c r="A8" s="29" t="s">
        <v>523</v>
      </c>
      <c r="B8" s="31">
        <v>1991</v>
      </c>
      <c r="C8" s="30">
        <v>183.5</v>
      </c>
    </row>
    <row r="9" spans="1:5" x14ac:dyDescent="0.25">
      <c r="A9" s="29" t="s">
        <v>525</v>
      </c>
      <c r="B9" s="31">
        <v>1992</v>
      </c>
      <c r="C9" s="30">
        <v>188.5</v>
      </c>
    </row>
    <row r="10" spans="1:5" x14ac:dyDescent="0.25">
      <c r="A10" s="29" t="s">
        <v>527</v>
      </c>
      <c r="B10" s="31">
        <v>1993</v>
      </c>
      <c r="C10" s="30">
        <v>189.8</v>
      </c>
    </row>
    <row r="11" spans="1:5" x14ac:dyDescent="0.25">
      <c r="A11" s="29" t="s">
        <v>529</v>
      </c>
      <c r="B11" s="31">
        <v>1994</v>
      </c>
      <c r="C11" s="30">
        <v>196.3</v>
      </c>
    </row>
    <row r="12" spans="1:5" x14ac:dyDescent="0.25">
      <c r="A12" s="29" t="s">
        <v>531</v>
      </c>
      <c r="B12" s="31">
        <v>1995</v>
      </c>
      <c r="C12" s="30">
        <v>203.9</v>
      </c>
    </row>
    <row r="13" spans="1:5" x14ac:dyDescent="0.25">
      <c r="A13" s="29" t="s">
        <v>533</v>
      </c>
      <c r="B13" s="31">
        <v>1996</v>
      </c>
      <c r="C13" s="30">
        <v>209.8</v>
      </c>
    </row>
    <row r="14" spans="1:5" x14ac:dyDescent="0.25">
      <c r="A14" s="29" t="s">
        <v>535</v>
      </c>
      <c r="B14" s="31">
        <v>1997</v>
      </c>
      <c r="C14" s="30">
        <v>223.2</v>
      </c>
    </row>
    <row r="15" spans="1:5" x14ac:dyDescent="0.25">
      <c r="A15" s="29" t="s">
        <v>537</v>
      </c>
      <c r="B15" s="31">
        <v>1998</v>
      </c>
      <c r="C15" s="30">
        <v>231.2</v>
      </c>
    </row>
    <row r="16" spans="1:5" x14ac:dyDescent="0.25">
      <c r="A16" s="29" t="s">
        <v>539</v>
      </c>
      <c r="B16" s="31">
        <v>1999</v>
      </c>
      <c r="C16" s="30">
        <v>235.9</v>
      </c>
      <c r="E16" s="30"/>
    </row>
    <row r="17" spans="1:3" x14ac:dyDescent="0.25">
      <c r="A17" s="29" t="s">
        <v>541</v>
      </c>
      <c r="B17" s="31">
        <v>2000</v>
      </c>
      <c r="C17" s="30">
        <v>244.4</v>
      </c>
    </row>
    <row r="18" spans="1:3" x14ac:dyDescent="0.25">
      <c r="A18" s="29" t="s">
        <v>543</v>
      </c>
      <c r="B18" s="31">
        <v>2001</v>
      </c>
      <c r="C18" s="30">
        <v>258.39999999999998</v>
      </c>
    </row>
    <row r="19" spans="1:3" x14ac:dyDescent="0.25">
      <c r="A19" s="29" t="s">
        <v>545</v>
      </c>
      <c r="B19" s="31">
        <v>2002</v>
      </c>
      <c r="C19" s="30">
        <v>277.39999999999998</v>
      </c>
    </row>
    <row r="20" spans="1:3" x14ac:dyDescent="0.25">
      <c r="A20" s="29" t="s">
        <v>547</v>
      </c>
      <c r="B20" s="31">
        <v>2003</v>
      </c>
      <c r="C20" s="30">
        <v>285.60000000000002</v>
      </c>
    </row>
    <row r="21" spans="1:3" x14ac:dyDescent="0.25">
      <c r="A21" s="29" t="s">
        <v>549</v>
      </c>
      <c r="B21" s="31">
        <v>2004</v>
      </c>
      <c r="C21" s="30">
        <v>299.8</v>
      </c>
    </row>
    <row r="22" spans="1:3" x14ac:dyDescent="0.25">
      <c r="A22" s="29" t="s">
        <v>551</v>
      </c>
      <c r="B22" s="31">
        <v>2005</v>
      </c>
      <c r="C22" s="30">
        <v>313.3</v>
      </c>
    </row>
    <row r="23" spans="1:3" x14ac:dyDescent="0.25">
      <c r="A23" s="29" t="s">
        <v>553</v>
      </c>
      <c r="B23" s="31">
        <v>2006</v>
      </c>
      <c r="C23" s="30">
        <v>334.9</v>
      </c>
    </row>
    <row r="24" spans="1:3" x14ac:dyDescent="0.25">
      <c r="A24" s="29" t="s">
        <v>555</v>
      </c>
      <c r="B24" s="31">
        <v>2007</v>
      </c>
      <c r="C24" s="30">
        <v>370.2</v>
      </c>
    </row>
    <row r="25" spans="1:3" x14ac:dyDescent="0.25">
      <c r="A25" s="29" t="s">
        <v>557</v>
      </c>
      <c r="B25" s="31">
        <v>2008</v>
      </c>
      <c r="C25" s="30">
        <v>424.7</v>
      </c>
    </row>
    <row r="26" spans="1:3" x14ac:dyDescent="0.25">
      <c r="A26" s="29" t="s">
        <v>559</v>
      </c>
      <c r="B26" s="31">
        <v>2009</v>
      </c>
      <c r="C26" s="30">
        <v>474.9</v>
      </c>
    </row>
    <row r="27" spans="1:3" x14ac:dyDescent="0.25">
      <c r="A27" s="29" t="s">
        <v>561</v>
      </c>
      <c r="B27" s="31">
        <v>2010</v>
      </c>
      <c r="C27" s="30">
        <v>510.1</v>
      </c>
    </row>
    <row r="28" spans="1:3" x14ac:dyDescent="0.25">
      <c r="A28" s="29" t="s">
        <v>563</v>
      </c>
      <c r="B28" s="31">
        <v>2011</v>
      </c>
      <c r="C28" s="30">
        <v>538.29999999999995</v>
      </c>
    </row>
    <row r="29" spans="1:3" x14ac:dyDescent="0.25">
      <c r="A29" s="29" t="s">
        <v>565</v>
      </c>
      <c r="B29" s="31">
        <v>2012</v>
      </c>
      <c r="C29" s="30">
        <v>576</v>
      </c>
    </row>
    <row r="30" spans="1:3" x14ac:dyDescent="0.25">
      <c r="A30" s="29" t="s">
        <v>567</v>
      </c>
      <c r="B30" s="31">
        <v>2013</v>
      </c>
      <c r="C30" s="30">
        <v>592.4</v>
      </c>
    </row>
    <row r="31" spans="1:3" x14ac:dyDescent="0.25">
      <c r="A31" s="29" t="s">
        <v>569</v>
      </c>
      <c r="B31" s="31">
        <v>2014</v>
      </c>
      <c r="C31" s="30">
        <v>604.20000000000005</v>
      </c>
    </row>
    <row r="32" spans="1:3" x14ac:dyDescent="0.25">
      <c r="A32" s="29" t="s">
        <v>571</v>
      </c>
      <c r="B32" s="31">
        <v>2015</v>
      </c>
      <c r="C32" s="30">
        <v>617.29999999999995</v>
      </c>
    </row>
    <row r="33" spans="1:3" x14ac:dyDescent="0.25">
      <c r="A33" s="29" t="s">
        <v>573</v>
      </c>
      <c r="B33" s="31">
        <v>2016</v>
      </c>
      <c r="C33" s="30">
        <v>660.3</v>
      </c>
    </row>
    <row r="34" spans="1:3" x14ac:dyDescent="0.25">
      <c r="A34" s="29" t="s">
        <v>575</v>
      </c>
      <c r="B34" s="31">
        <v>2017</v>
      </c>
      <c r="C34" s="30">
        <v>659.5</v>
      </c>
    </row>
    <row r="35" spans="1:3" x14ac:dyDescent="0.25">
      <c r="A35" s="29" t="s">
        <v>577</v>
      </c>
      <c r="B35" s="31">
        <v>2018</v>
      </c>
      <c r="C35" s="30">
        <v>696.9</v>
      </c>
    </row>
    <row r="36" spans="1:3" x14ac:dyDescent="0.25">
      <c r="A36" s="29" t="s">
        <v>579</v>
      </c>
      <c r="B36" s="31">
        <v>2019</v>
      </c>
      <c r="C36" s="30">
        <v>730.6</v>
      </c>
    </row>
    <row r="37" spans="1:3" x14ac:dyDescent="0.25">
      <c r="A37" s="29" t="s">
        <v>581</v>
      </c>
      <c r="B37" s="31">
        <v>2020</v>
      </c>
      <c r="C37" s="30">
        <v>739.4</v>
      </c>
    </row>
    <row r="38" spans="1:3" x14ac:dyDescent="0.25">
      <c r="A38" s="29" t="s">
        <v>583</v>
      </c>
      <c r="B38" s="31">
        <v>2021</v>
      </c>
      <c r="C38" s="30">
        <v>772.4</v>
      </c>
    </row>
    <row r="40" spans="1:3" ht="45" x14ac:dyDescent="0.25">
      <c r="A40" s="32" t="s">
        <v>585</v>
      </c>
      <c r="B40" s="32"/>
    </row>
    <row r="41" spans="1:3" x14ac:dyDescent="0.25">
      <c r="A41" s="28" t="s">
        <v>586</v>
      </c>
    </row>
    <row r="42" spans="1:3" x14ac:dyDescent="0.25">
      <c r="A42" s="28" t="s">
        <v>587</v>
      </c>
    </row>
    <row r="43" spans="1:3" x14ac:dyDescent="0.25">
      <c r="A43" s="28" t="s">
        <v>588</v>
      </c>
    </row>
    <row r="46" spans="1:3" x14ac:dyDescent="0.25">
      <c r="A46" s="28" t="s">
        <v>589</v>
      </c>
    </row>
    <row r="47" spans="1:3" x14ac:dyDescent="0.25">
      <c r="A47" s="28" t="s">
        <v>590</v>
      </c>
    </row>
    <row r="49" spans="1:1" x14ac:dyDescent="0.25">
      <c r="A49" s="28" t="s">
        <v>591</v>
      </c>
    </row>
    <row r="50" spans="1:1" x14ac:dyDescent="0.25">
      <c r="A50" s="28" t="s">
        <v>592</v>
      </c>
    </row>
    <row r="53" spans="1:1" x14ac:dyDescent="0.25">
      <c r="A53" s="28" t="s">
        <v>593</v>
      </c>
    </row>
    <row r="55" spans="1:1" x14ac:dyDescent="0.25">
      <c r="A55" s="28" t="s">
        <v>594</v>
      </c>
    </row>
    <row r="56" spans="1:1" x14ac:dyDescent="0.25">
      <c r="A56" s="28" t="s">
        <v>595</v>
      </c>
    </row>
    <row r="59" spans="1:1" x14ac:dyDescent="0.25">
      <c r="A59" s="28" t="s">
        <v>596</v>
      </c>
    </row>
    <row r="60" spans="1:1" x14ac:dyDescent="0.25">
      <c r="A60" s="28" t="s">
        <v>597</v>
      </c>
    </row>
    <row r="68" spans="1:1" x14ac:dyDescent="0.25">
      <c r="A68" s="28" t="s">
        <v>598</v>
      </c>
    </row>
    <row r="69" spans="1:1" x14ac:dyDescent="0.25">
      <c r="A69" s="28" t="s">
        <v>599</v>
      </c>
    </row>
  </sheetData>
  <autoFilter ref="A3:C415" xr:uid="{22BCC8D8-CA51-48C2-BA4A-FCF1712E56B1}"/>
  <pageMargins left="0.75" right="0.75" top="0.75" bottom="0.5" header="0.5" footer="0.7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1A01B-61A5-49B6-BFFF-1F75813B87FB}">
  <dimension ref="A1:D10"/>
  <sheetViews>
    <sheetView workbookViewId="0">
      <selection activeCell="G20" sqref="G20"/>
    </sheetView>
  </sheetViews>
  <sheetFormatPr defaultRowHeight="15" x14ac:dyDescent="0.25"/>
  <cols>
    <col min="1" max="1" width="19.5703125" customWidth="1"/>
    <col min="2" max="2" width="2.7109375" customWidth="1"/>
  </cols>
  <sheetData>
    <row r="1" spans="1:4" ht="18.75" x14ac:dyDescent="0.3">
      <c r="A1" s="40" t="s">
        <v>656</v>
      </c>
    </row>
    <row r="4" spans="1:4" ht="30.75" thickBot="1" x14ac:dyDescent="0.3">
      <c r="A4" s="37"/>
      <c r="B4" s="37"/>
      <c r="C4" s="38" t="s">
        <v>654</v>
      </c>
      <c r="D4" s="39" t="s">
        <v>655</v>
      </c>
    </row>
    <row r="5" spans="1:4" x14ac:dyDescent="0.25">
      <c r="A5" t="s">
        <v>653</v>
      </c>
      <c r="C5">
        <v>220</v>
      </c>
      <c r="D5" s="36">
        <f>+C5/$C$9</f>
        <v>0.50458715596330272</v>
      </c>
    </row>
    <row r="6" spans="1:4" x14ac:dyDescent="0.25">
      <c r="A6" t="s">
        <v>639</v>
      </c>
      <c r="C6">
        <v>51</v>
      </c>
      <c r="D6" s="36">
        <f t="shared" ref="D6:D8" si="0">+C6/$C$9</f>
        <v>0.11697247706422019</v>
      </c>
    </row>
    <row r="7" spans="1:4" x14ac:dyDescent="0.25">
      <c r="A7" t="s">
        <v>513</v>
      </c>
      <c r="C7">
        <v>138</v>
      </c>
      <c r="D7" s="36">
        <f t="shared" si="0"/>
        <v>0.3165137614678899</v>
      </c>
    </row>
    <row r="8" spans="1:4" x14ac:dyDescent="0.25">
      <c r="A8" t="s">
        <v>643</v>
      </c>
      <c r="C8">
        <v>27</v>
      </c>
      <c r="D8" s="36">
        <f t="shared" si="0"/>
        <v>6.1926605504587159E-2</v>
      </c>
    </row>
    <row r="9" spans="1:4" ht="15.75" thickBot="1" x14ac:dyDescent="0.3">
      <c r="A9" s="41" t="s">
        <v>657</v>
      </c>
      <c r="C9" s="35">
        <f>SUM(C5:C8)</f>
        <v>436</v>
      </c>
    </row>
    <row r="10" spans="1:4" ht="15.75" thickTop="1" x14ac:dyDescent="0.2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25F607BEFC5E42A6F43DDDDAFA644D" ma:contentTypeVersion="0" ma:contentTypeDescription="Create a new document." ma:contentTypeScope="" ma:versionID="a0b466640acba909aa2801a41a42324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555056ae45e682fb17f1b9e931f060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F3F62E-3325-4ADB-B021-6CBB7A77949A}">
  <ds:schemaRefs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4CA797-F0C7-4B85-8E6D-1D35CEF7B7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2B6C8B-5902-4C95-8C34-255A01919F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Grunnur</vt:lpstr>
      <vt:lpstr>Vísitala gr. 1955-7</vt:lpstr>
      <vt:lpstr>VIS03001</vt:lpstr>
      <vt:lpstr>Breyting (Óli)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Óskar Páll Óskarsson</dc:creator>
  <cp:lastModifiedBy>Ólafur Elfar Sigurðsson</cp:lastModifiedBy>
  <cp:lastPrinted>2021-08-26T14:11:46Z</cp:lastPrinted>
  <dcterms:created xsi:type="dcterms:W3CDTF">2021-06-06T15:53:20Z</dcterms:created>
  <dcterms:modified xsi:type="dcterms:W3CDTF">2021-09-16T16:01:14Z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0x0101004925F607BEFC5E42A6F43DDDDAFA644D</vt:lpwstr>
  </property>
</Properties>
</file>